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Проект ТС на 2026 год\проект ТС на 2026 год\"/>
    </mc:Choice>
  </mc:AlternateContent>
  <xr:revisionPtr revIDLastSave="0" documentId="13_ncr:1_{22E542DC-4450-4500-AF57-2E77FB07324F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с повышающим коэф" sheetId="3" r:id="rId1"/>
  </sheets>
  <externalReferences>
    <externalReference r:id="rId2"/>
  </externalReferences>
  <definedNames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000" localSheetId="0">#REF!</definedName>
    <definedName name="table20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010" localSheetId="0">#REF!</definedName>
    <definedName name="table301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600" localSheetId="0">#REF!</definedName>
    <definedName name="table600">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а1" localSheetId="0">'[1]99'!#REF!</definedName>
    <definedName name="а1">'[1]99'!#REF!</definedName>
    <definedName name="аа" localSheetId="0">'[1]99'!#REF!</definedName>
    <definedName name="аа">'[1]99'!#REF!</definedName>
    <definedName name="ВАК" localSheetId="0">'[1]99'!#REF!</definedName>
    <definedName name="ВАК">'[1]99'!#REF!</definedName>
    <definedName name="_xlnm.Print_Titles" localSheetId="0">'с повышающим коэф'!$A:$B,'с повышающим коэф'!$8:$11</definedName>
    <definedName name="кк" localSheetId="0">'[1]99'!#REF!</definedName>
    <definedName name="кк">'[1]99'!#REF!</definedName>
    <definedName name="п" localSheetId="0">'[1]99'!#REF!</definedName>
    <definedName name="п">'[1]99'!#REF!</definedName>
  </definedNames>
  <calcPr calcId="191029"/>
</workbook>
</file>

<file path=xl/calcChain.xml><?xml version="1.0" encoding="utf-8"?>
<calcChain xmlns="http://schemas.openxmlformats.org/spreadsheetml/2006/main">
  <c r="A160" i="3" l="1"/>
  <c r="G130" i="3" l="1"/>
  <c r="M130" i="3" s="1"/>
  <c r="L130" i="3" s="1"/>
  <c r="I130" i="3" s="1"/>
  <c r="G131" i="3"/>
  <c r="M131" i="3" s="1"/>
  <c r="L131" i="3" s="1"/>
  <c r="I131" i="3" s="1"/>
  <c r="G132" i="3"/>
  <c r="M132" i="3" s="1"/>
  <c r="L132" i="3" s="1"/>
  <c r="I132" i="3" s="1"/>
  <c r="G149" i="3" l="1"/>
  <c r="M149" i="3" s="1"/>
  <c r="L149" i="3" s="1"/>
  <c r="I149" i="3" s="1"/>
  <c r="G167" i="3" l="1"/>
  <c r="G155" i="3"/>
  <c r="G154" i="3"/>
  <c r="G128" i="3"/>
  <c r="M128" i="3" s="1"/>
  <c r="L128" i="3" s="1"/>
  <c r="I128" i="3" s="1"/>
  <c r="G129" i="3"/>
  <c r="M129" i="3" s="1"/>
  <c r="L129" i="3" s="1"/>
  <c r="I129" i="3" s="1"/>
  <c r="G49" i="3"/>
  <c r="M49" i="3" s="1"/>
  <c r="L49" i="3" s="1"/>
  <c r="I49" i="3" s="1"/>
  <c r="G50" i="3"/>
  <c r="M50" i="3" s="1"/>
  <c r="L50" i="3" s="1"/>
  <c r="I50" i="3" s="1"/>
  <c r="C47" i="3"/>
  <c r="M154" i="3" l="1"/>
  <c r="L154" i="3" s="1"/>
  <c r="I154" i="3" s="1"/>
  <c r="M155" i="3"/>
  <c r="L155" i="3" s="1"/>
  <c r="I155" i="3" s="1"/>
  <c r="M167" i="3"/>
  <c r="L167" i="3" s="1"/>
  <c r="I167" i="3" s="1"/>
  <c r="G163" i="3"/>
  <c r="M163" i="3" l="1"/>
  <c r="L163" i="3" s="1"/>
  <c r="I163" i="3" s="1"/>
  <c r="G112" i="3"/>
  <c r="C110" i="3"/>
  <c r="G46" i="3"/>
  <c r="C24" i="3"/>
  <c r="A162" i="3" l="1"/>
  <c r="A163" i="3" s="1"/>
  <c r="A164" i="3" s="1"/>
  <c r="A165" i="3" s="1"/>
  <c r="A166" i="3" s="1"/>
  <c r="A167" i="3" s="1"/>
  <c r="A168" i="3" s="1"/>
  <c r="A171" i="3" s="1"/>
  <c r="A173" i="3" s="1"/>
  <c r="A174" i="3" s="1"/>
  <c r="A175" i="3" s="1"/>
  <c r="A176" i="3" s="1"/>
  <c r="A179" i="3" s="1"/>
  <c r="A180" i="3" s="1"/>
  <c r="A181" i="3" s="1"/>
  <c r="A182" i="3" s="1"/>
  <c r="A183" i="3" s="1"/>
  <c r="A184" i="3" s="1"/>
  <c r="M112" i="3"/>
  <c r="L112" i="3" s="1"/>
  <c r="I112" i="3" s="1"/>
  <c r="M46" i="3"/>
  <c r="L46" i="3" s="1"/>
  <c r="I46" i="3" s="1"/>
  <c r="G150" i="3"/>
  <c r="G27" i="3"/>
  <c r="M27" i="3" s="1"/>
  <c r="L27" i="3" s="1"/>
  <c r="I27" i="3" s="1"/>
  <c r="G28" i="3"/>
  <c r="G29" i="3"/>
  <c r="G30" i="3"/>
  <c r="M30" i="3" l="1"/>
  <c r="L30" i="3" s="1"/>
  <c r="I30" i="3" s="1"/>
  <c r="M29" i="3"/>
  <c r="L29" i="3" s="1"/>
  <c r="I29" i="3" s="1"/>
  <c r="M150" i="3"/>
  <c r="L150" i="3" s="1"/>
  <c r="I150" i="3" s="1"/>
  <c r="M28" i="3"/>
  <c r="L28" i="3" s="1"/>
  <c r="I28" i="3" s="1"/>
  <c r="G45" i="3" l="1"/>
  <c r="M45" i="3" s="1"/>
  <c r="L45" i="3" s="1"/>
  <c r="I45" i="3" s="1"/>
  <c r="G44" i="3"/>
  <c r="M44" i="3" s="1"/>
  <c r="L44" i="3" s="1"/>
  <c r="I44" i="3" s="1"/>
  <c r="G43" i="3"/>
  <c r="M43" i="3" s="1"/>
  <c r="L43" i="3" s="1"/>
  <c r="I43" i="3" s="1"/>
  <c r="G42" i="3"/>
  <c r="M42" i="3" s="1"/>
  <c r="L42" i="3" s="1"/>
  <c r="I42" i="3" s="1"/>
  <c r="G41" i="3"/>
  <c r="M41" i="3" s="1"/>
  <c r="L41" i="3" s="1"/>
  <c r="I41" i="3" s="1"/>
  <c r="G40" i="3"/>
  <c r="M40" i="3" s="1"/>
  <c r="L40" i="3" s="1"/>
  <c r="I40" i="3" s="1"/>
  <c r="C134" i="3" l="1"/>
  <c r="G152" i="3" l="1"/>
  <c r="M152" i="3" s="1"/>
  <c r="L152" i="3" s="1"/>
  <c r="I152" i="3" s="1"/>
  <c r="G121" i="3"/>
  <c r="M121" i="3" s="1"/>
  <c r="L121" i="3" s="1"/>
  <c r="I121" i="3" s="1"/>
  <c r="G126" i="3"/>
  <c r="M126" i="3" s="1"/>
  <c r="L126" i="3" s="1"/>
  <c r="I126" i="3" s="1"/>
  <c r="G125" i="3"/>
  <c r="M125" i="3" l="1"/>
  <c r="L125" i="3" s="1"/>
  <c r="I125" i="3" s="1"/>
  <c r="A54" i="3"/>
  <c r="A55" i="3" s="1"/>
  <c r="A56" i="3" s="1"/>
  <c r="A57" i="3" s="1"/>
  <c r="A58" i="3" s="1"/>
  <c r="A61" i="3" s="1"/>
  <c r="A62" i="3" s="1"/>
  <c r="A63" i="3" s="1"/>
  <c r="A64" i="3" s="1"/>
  <c r="A65" i="3" s="1"/>
  <c r="A66" i="3" s="1"/>
  <c r="A68" i="3" s="1"/>
  <c r="A69" i="3" s="1"/>
  <c r="A70" i="3" s="1"/>
  <c r="A71" i="3" s="1"/>
  <c r="A74" i="3" s="1"/>
  <c r="A75" i="3" s="1"/>
  <c r="A76" i="3" s="1"/>
  <c r="A78" i="3" s="1"/>
  <c r="A79" i="3" s="1"/>
  <c r="A80" i="3" s="1"/>
  <c r="A81" i="3" s="1"/>
  <c r="A82" i="3" s="1"/>
  <c r="A83" i="3" s="1"/>
  <c r="A84" i="3" s="1"/>
  <c r="A87" i="3" s="1"/>
  <c r="A89" i="3" s="1"/>
  <c r="A90" i="3" s="1"/>
  <c r="A91" i="3" s="1"/>
  <c r="A92" i="3" s="1"/>
  <c r="A93" i="3" s="1"/>
  <c r="A94" i="3" s="1"/>
  <c r="A97" i="3" s="1"/>
  <c r="A98" i="3" s="1"/>
  <c r="A99" i="3" s="1"/>
  <c r="A100" i="3" s="1"/>
  <c r="A101" i="3" s="1"/>
  <c r="A102" i="3" s="1"/>
  <c r="A103" i="3" s="1"/>
  <c r="A104" i="3" s="1"/>
  <c r="A107" i="3" s="1"/>
  <c r="A108" i="3" s="1"/>
  <c r="A109" i="3" s="1"/>
  <c r="A112" i="3" s="1"/>
  <c r="A114" i="3" s="1"/>
  <c r="A115" i="3" s="1"/>
  <c r="A116" i="3" s="1"/>
  <c r="A117" i="3" s="1"/>
  <c r="A120" i="3" s="1"/>
  <c r="A121" i="3" l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6" i="3" s="1"/>
  <c r="A138" i="3" s="1"/>
  <c r="A139" i="3" s="1"/>
  <c r="A140" i="3" s="1"/>
  <c r="A141" i="3" s="1"/>
  <c r="A142" i="3" s="1"/>
  <c r="A143" i="3" s="1"/>
  <c r="A145" i="3" s="1"/>
  <c r="A148" i="3" s="1"/>
  <c r="A149" i="3" s="1"/>
  <c r="A150" i="3" s="1"/>
  <c r="A151" i="3" s="1"/>
  <c r="A152" i="3" s="1"/>
  <c r="A154" i="3" s="1"/>
  <c r="A155" i="3" s="1"/>
  <c r="A156" i="3" s="1"/>
  <c r="A157" i="3" s="1"/>
  <c r="C169" i="3"/>
  <c r="C59" i="3"/>
  <c r="G184" i="3" l="1"/>
  <c r="M184" i="3" s="1"/>
  <c r="L184" i="3" s="1"/>
  <c r="I184" i="3" s="1"/>
  <c r="G183" i="3"/>
  <c r="M183" i="3" s="1"/>
  <c r="L183" i="3" s="1"/>
  <c r="I183" i="3" s="1"/>
  <c r="G182" i="3"/>
  <c r="M182" i="3" s="1"/>
  <c r="L182" i="3" s="1"/>
  <c r="I182" i="3" s="1"/>
  <c r="G181" i="3"/>
  <c r="M181" i="3" s="1"/>
  <c r="L181" i="3" s="1"/>
  <c r="I181" i="3" s="1"/>
  <c r="G180" i="3"/>
  <c r="M180" i="3" s="1"/>
  <c r="L180" i="3" s="1"/>
  <c r="I180" i="3" s="1"/>
  <c r="G179" i="3"/>
  <c r="G176" i="3"/>
  <c r="M176" i="3" s="1"/>
  <c r="L176" i="3" s="1"/>
  <c r="I176" i="3" s="1"/>
  <c r="G175" i="3"/>
  <c r="M175" i="3" s="1"/>
  <c r="L175" i="3" s="1"/>
  <c r="I175" i="3" s="1"/>
  <c r="G174" i="3"/>
  <c r="G173" i="3"/>
  <c r="M173" i="3" s="1"/>
  <c r="L173" i="3" s="1"/>
  <c r="I173" i="3" s="1"/>
  <c r="G171" i="3"/>
  <c r="M171" i="3" s="1"/>
  <c r="L171" i="3" s="1"/>
  <c r="I171" i="3" s="1"/>
  <c r="G168" i="3"/>
  <c r="M168" i="3" s="1"/>
  <c r="L168" i="3" s="1"/>
  <c r="I168" i="3" s="1"/>
  <c r="G166" i="3"/>
  <c r="M166" i="3" s="1"/>
  <c r="L166" i="3" s="1"/>
  <c r="I166" i="3" s="1"/>
  <c r="G165" i="3"/>
  <c r="M165" i="3" s="1"/>
  <c r="L165" i="3" s="1"/>
  <c r="I165" i="3" s="1"/>
  <c r="G164" i="3"/>
  <c r="M164" i="3" s="1"/>
  <c r="L164" i="3" s="1"/>
  <c r="I164" i="3" s="1"/>
  <c r="G162" i="3"/>
  <c r="M162" i="3" s="1"/>
  <c r="L162" i="3" s="1"/>
  <c r="I162" i="3" s="1"/>
  <c r="G160" i="3"/>
  <c r="G157" i="3"/>
  <c r="M157" i="3" s="1"/>
  <c r="L157" i="3" s="1"/>
  <c r="I157" i="3" s="1"/>
  <c r="G156" i="3"/>
  <c r="M156" i="3" s="1"/>
  <c r="L156" i="3" s="1"/>
  <c r="I156" i="3" s="1"/>
  <c r="G151" i="3"/>
  <c r="M151" i="3" s="1"/>
  <c r="L151" i="3" s="1"/>
  <c r="I151" i="3" s="1"/>
  <c r="G148" i="3"/>
  <c r="M148" i="3" s="1"/>
  <c r="L148" i="3" s="1"/>
  <c r="I148" i="3" s="1"/>
  <c r="G145" i="3"/>
  <c r="M145" i="3" s="1"/>
  <c r="L145" i="3" s="1"/>
  <c r="I145" i="3" s="1"/>
  <c r="G143" i="3"/>
  <c r="M143" i="3" s="1"/>
  <c r="L143" i="3" s="1"/>
  <c r="I143" i="3" s="1"/>
  <c r="G142" i="3"/>
  <c r="M142" i="3" s="1"/>
  <c r="L142" i="3" s="1"/>
  <c r="I142" i="3" s="1"/>
  <c r="G136" i="3"/>
  <c r="G141" i="3"/>
  <c r="M141" i="3" s="1"/>
  <c r="L141" i="3" s="1"/>
  <c r="I141" i="3" s="1"/>
  <c r="G140" i="3"/>
  <c r="M140" i="3" s="1"/>
  <c r="L140" i="3" s="1"/>
  <c r="I140" i="3" s="1"/>
  <c r="G139" i="3"/>
  <c r="M139" i="3" s="1"/>
  <c r="L139" i="3" s="1"/>
  <c r="I139" i="3" s="1"/>
  <c r="G138" i="3"/>
  <c r="M138" i="3" s="1"/>
  <c r="L138" i="3" s="1"/>
  <c r="I138" i="3" s="1"/>
  <c r="G133" i="3"/>
  <c r="M133" i="3" s="1"/>
  <c r="L133" i="3" s="1"/>
  <c r="I133" i="3" s="1"/>
  <c r="G127" i="3"/>
  <c r="M127" i="3" s="1"/>
  <c r="L127" i="3" s="1"/>
  <c r="I127" i="3" s="1"/>
  <c r="G124" i="3"/>
  <c r="M124" i="3" s="1"/>
  <c r="L124" i="3" s="1"/>
  <c r="I124" i="3" s="1"/>
  <c r="G123" i="3"/>
  <c r="M123" i="3" s="1"/>
  <c r="L123" i="3" s="1"/>
  <c r="I123" i="3" s="1"/>
  <c r="G120" i="3"/>
  <c r="G117" i="3"/>
  <c r="M117" i="3" s="1"/>
  <c r="L117" i="3" s="1"/>
  <c r="I117" i="3" s="1"/>
  <c r="G116" i="3"/>
  <c r="M116" i="3" s="1"/>
  <c r="L116" i="3" s="1"/>
  <c r="I116" i="3" s="1"/>
  <c r="G115" i="3"/>
  <c r="M115" i="3" s="1"/>
  <c r="L115" i="3" s="1"/>
  <c r="I115" i="3" s="1"/>
  <c r="G114" i="3"/>
  <c r="M114" i="3" s="1"/>
  <c r="L114" i="3" s="1"/>
  <c r="I114" i="3" s="1"/>
  <c r="G109" i="3"/>
  <c r="M109" i="3" s="1"/>
  <c r="L109" i="3" s="1"/>
  <c r="I109" i="3" s="1"/>
  <c r="G108" i="3"/>
  <c r="M108" i="3" s="1"/>
  <c r="L108" i="3" s="1"/>
  <c r="I108" i="3" s="1"/>
  <c r="G107" i="3"/>
  <c r="G104" i="3"/>
  <c r="M104" i="3" s="1"/>
  <c r="L104" i="3" s="1"/>
  <c r="I104" i="3" s="1"/>
  <c r="G103" i="3"/>
  <c r="M103" i="3" s="1"/>
  <c r="L103" i="3" s="1"/>
  <c r="I103" i="3" s="1"/>
  <c r="G102" i="3"/>
  <c r="M102" i="3" s="1"/>
  <c r="L102" i="3" s="1"/>
  <c r="I102" i="3" s="1"/>
  <c r="G101" i="3"/>
  <c r="M101" i="3" s="1"/>
  <c r="L101" i="3" s="1"/>
  <c r="I101" i="3" s="1"/>
  <c r="G100" i="3"/>
  <c r="M100" i="3" s="1"/>
  <c r="L100" i="3" s="1"/>
  <c r="I100" i="3" s="1"/>
  <c r="G99" i="3"/>
  <c r="M99" i="3" s="1"/>
  <c r="L99" i="3" s="1"/>
  <c r="I99" i="3" s="1"/>
  <c r="G98" i="3"/>
  <c r="M98" i="3" s="1"/>
  <c r="L98" i="3" s="1"/>
  <c r="I98" i="3" s="1"/>
  <c r="G97" i="3"/>
  <c r="G94" i="3"/>
  <c r="M94" i="3" s="1"/>
  <c r="L94" i="3" s="1"/>
  <c r="I94" i="3" s="1"/>
  <c r="G93" i="3"/>
  <c r="M93" i="3" s="1"/>
  <c r="L93" i="3" s="1"/>
  <c r="I93" i="3" s="1"/>
  <c r="G92" i="3"/>
  <c r="M92" i="3" s="1"/>
  <c r="L92" i="3" s="1"/>
  <c r="I92" i="3" s="1"/>
  <c r="G91" i="3"/>
  <c r="M91" i="3" s="1"/>
  <c r="L91" i="3" s="1"/>
  <c r="I91" i="3" s="1"/>
  <c r="G90" i="3"/>
  <c r="M90" i="3" s="1"/>
  <c r="L90" i="3" s="1"/>
  <c r="I90" i="3" s="1"/>
  <c r="G89" i="3"/>
  <c r="M89" i="3" s="1"/>
  <c r="L89" i="3" s="1"/>
  <c r="I89" i="3" s="1"/>
  <c r="G87" i="3"/>
  <c r="M87" i="3" s="1"/>
  <c r="L87" i="3" s="1"/>
  <c r="I87" i="3" s="1"/>
  <c r="G84" i="3"/>
  <c r="M84" i="3" s="1"/>
  <c r="L84" i="3" s="1"/>
  <c r="I84" i="3" s="1"/>
  <c r="G83" i="3"/>
  <c r="M83" i="3" s="1"/>
  <c r="L83" i="3" s="1"/>
  <c r="I83" i="3" s="1"/>
  <c r="G82" i="3"/>
  <c r="M82" i="3" s="1"/>
  <c r="L82" i="3" s="1"/>
  <c r="I82" i="3" s="1"/>
  <c r="G81" i="3"/>
  <c r="M81" i="3" s="1"/>
  <c r="L81" i="3" s="1"/>
  <c r="I81" i="3" s="1"/>
  <c r="G80" i="3"/>
  <c r="M80" i="3" s="1"/>
  <c r="L80" i="3" s="1"/>
  <c r="I80" i="3" s="1"/>
  <c r="G79" i="3"/>
  <c r="M79" i="3" s="1"/>
  <c r="L79" i="3" s="1"/>
  <c r="I79" i="3" s="1"/>
  <c r="G78" i="3"/>
  <c r="M78" i="3" s="1"/>
  <c r="L78" i="3" s="1"/>
  <c r="I78" i="3" s="1"/>
  <c r="G76" i="3"/>
  <c r="M76" i="3" s="1"/>
  <c r="L76" i="3" s="1"/>
  <c r="I76" i="3" s="1"/>
  <c r="G75" i="3"/>
  <c r="M75" i="3" s="1"/>
  <c r="L75" i="3" s="1"/>
  <c r="I75" i="3" s="1"/>
  <c r="G74" i="3"/>
  <c r="G63" i="3"/>
  <c r="M63" i="3" s="1"/>
  <c r="L63" i="3" s="1"/>
  <c r="I63" i="3" s="1"/>
  <c r="G64" i="3"/>
  <c r="M64" i="3" s="1"/>
  <c r="L64" i="3" s="1"/>
  <c r="I64" i="3" s="1"/>
  <c r="G71" i="3"/>
  <c r="M71" i="3" s="1"/>
  <c r="L71" i="3" s="1"/>
  <c r="I71" i="3" s="1"/>
  <c r="G70" i="3"/>
  <c r="M70" i="3" s="1"/>
  <c r="L70" i="3" s="1"/>
  <c r="I70" i="3" s="1"/>
  <c r="G62" i="3"/>
  <c r="M62" i="3" s="1"/>
  <c r="L62" i="3" s="1"/>
  <c r="I62" i="3" s="1"/>
  <c r="G65" i="3"/>
  <c r="M65" i="3" s="1"/>
  <c r="L65" i="3" s="1"/>
  <c r="I65" i="3" s="1"/>
  <c r="G61" i="3"/>
  <c r="G66" i="3"/>
  <c r="M66" i="3" s="1"/>
  <c r="L66" i="3" s="1"/>
  <c r="I66" i="3" s="1"/>
  <c r="G69" i="3"/>
  <c r="M69" i="3" s="1"/>
  <c r="L69" i="3" s="1"/>
  <c r="I69" i="3" s="1"/>
  <c r="G68" i="3"/>
  <c r="M68" i="3" s="1"/>
  <c r="L68" i="3" s="1"/>
  <c r="I68" i="3" s="1"/>
  <c r="G58" i="3"/>
  <c r="M58" i="3" s="1"/>
  <c r="L58" i="3" s="1"/>
  <c r="I58" i="3" s="1"/>
  <c r="G51" i="3"/>
  <c r="G52" i="3"/>
  <c r="M52" i="3" s="1"/>
  <c r="L52" i="3" s="1"/>
  <c r="I52" i="3" s="1"/>
  <c r="G57" i="3"/>
  <c r="M57" i="3" s="1"/>
  <c r="L57" i="3" s="1"/>
  <c r="I57" i="3" s="1"/>
  <c r="G56" i="3"/>
  <c r="M56" i="3" s="1"/>
  <c r="L56" i="3" s="1"/>
  <c r="I56" i="3" s="1"/>
  <c r="G55" i="3"/>
  <c r="M55" i="3" s="1"/>
  <c r="L55" i="3" s="1"/>
  <c r="I55" i="3" s="1"/>
  <c r="G54" i="3"/>
  <c r="M54" i="3" s="1"/>
  <c r="L54" i="3" s="1"/>
  <c r="I54" i="3" s="1"/>
  <c r="G39" i="3"/>
  <c r="M39" i="3" s="1"/>
  <c r="L39" i="3" s="1"/>
  <c r="I39" i="3" s="1"/>
  <c r="G38" i="3"/>
  <c r="M38" i="3" s="1"/>
  <c r="L38" i="3" s="1"/>
  <c r="I38" i="3" s="1"/>
  <c r="G37" i="3"/>
  <c r="M37" i="3" s="1"/>
  <c r="L37" i="3" s="1"/>
  <c r="I37" i="3" s="1"/>
  <c r="G31" i="3"/>
  <c r="M31" i="3" s="1"/>
  <c r="L31" i="3" s="1"/>
  <c r="I31" i="3" s="1"/>
  <c r="G36" i="3"/>
  <c r="M36" i="3" s="1"/>
  <c r="L36" i="3" s="1"/>
  <c r="I36" i="3" s="1"/>
  <c r="G35" i="3"/>
  <c r="M35" i="3" s="1"/>
  <c r="L35" i="3" s="1"/>
  <c r="I35" i="3" s="1"/>
  <c r="G34" i="3"/>
  <c r="M34" i="3" s="1"/>
  <c r="L34" i="3" s="1"/>
  <c r="I34" i="3" s="1"/>
  <c r="G32" i="3"/>
  <c r="M32" i="3" s="1"/>
  <c r="L32" i="3" s="1"/>
  <c r="I32" i="3" s="1"/>
  <c r="G26" i="3"/>
  <c r="G24" i="3" s="1"/>
  <c r="G18" i="3"/>
  <c r="M18" i="3" s="1"/>
  <c r="L18" i="3" s="1"/>
  <c r="I18" i="3" s="1"/>
  <c r="G23" i="3"/>
  <c r="M23" i="3" s="1"/>
  <c r="L23" i="3" s="1"/>
  <c r="I23" i="3" s="1"/>
  <c r="G22" i="3"/>
  <c r="M22" i="3" s="1"/>
  <c r="L22" i="3" s="1"/>
  <c r="I22" i="3" s="1"/>
  <c r="G21" i="3"/>
  <c r="M21" i="3" s="1"/>
  <c r="L21" i="3" s="1"/>
  <c r="I21" i="3" s="1"/>
  <c r="G20" i="3"/>
  <c r="M20" i="3" s="1"/>
  <c r="L20" i="3" s="1"/>
  <c r="I20" i="3" s="1"/>
  <c r="G17" i="3"/>
  <c r="M17" i="3" s="1"/>
  <c r="L17" i="3" s="1"/>
  <c r="I17" i="3" s="1"/>
  <c r="G16" i="3"/>
  <c r="M16" i="3" s="1"/>
  <c r="L16" i="3" s="1"/>
  <c r="I16" i="3" s="1"/>
  <c r="M51" i="3" l="1"/>
  <c r="L51" i="3" s="1"/>
  <c r="I51" i="3" s="1"/>
  <c r="M61" i="3"/>
  <c r="L61" i="3" s="1"/>
  <c r="I61" i="3" s="1"/>
  <c r="M107" i="3"/>
  <c r="L107" i="3" s="1"/>
  <c r="I107" i="3" s="1"/>
  <c r="M136" i="3"/>
  <c r="L136" i="3" s="1"/>
  <c r="I136" i="3" s="1"/>
  <c r="M174" i="3"/>
  <c r="L174" i="3" s="1"/>
  <c r="I174" i="3" s="1"/>
  <c r="L85" i="3"/>
  <c r="M85" i="3"/>
  <c r="L110" i="3"/>
  <c r="M110" i="3"/>
  <c r="M179" i="3"/>
  <c r="L179" i="3" s="1"/>
  <c r="I179" i="3" s="1"/>
  <c r="L146" i="3"/>
  <c r="M146" i="3"/>
  <c r="M26" i="3"/>
  <c r="M74" i="3"/>
  <c r="L74" i="3" s="1"/>
  <c r="I74" i="3" s="1"/>
  <c r="M120" i="3"/>
  <c r="L120" i="3" s="1"/>
  <c r="I120" i="3" s="1"/>
  <c r="M97" i="3"/>
  <c r="L97" i="3" s="1"/>
  <c r="I97" i="3" s="1"/>
  <c r="M160" i="3"/>
  <c r="L160" i="3" s="1"/>
  <c r="I160" i="3" s="1"/>
  <c r="G47" i="3"/>
  <c r="G134" i="3"/>
  <c r="G110" i="3"/>
  <c r="G59" i="3"/>
  <c r="G105" i="3"/>
  <c r="G85" i="3"/>
  <c r="G169" i="3"/>
  <c r="G146" i="3"/>
  <c r="G177" i="3"/>
  <c r="G72" i="3"/>
  <c r="G95" i="3"/>
  <c r="G118" i="3"/>
  <c r="G158" i="3"/>
  <c r="G15" i="3"/>
  <c r="L26" i="3" l="1"/>
  <c r="M24" i="3"/>
  <c r="L158" i="3"/>
  <c r="M158" i="3"/>
  <c r="L95" i="3"/>
  <c r="M95" i="3"/>
  <c r="L118" i="3"/>
  <c r="M118" i="3"/>
  <c r="L134" i="3"/>
  <c r="M134" i="3"/>
  <c r="L72" i="3"/>
  <c r="M72" i="3"/>
  <c r="L105" i="3"/>
  <c r="M105" i="3"/>
  <c r="L59" i="3"/>
  <c r="M59" i="3"/>
  <c r="L47" i="3"/>
  <c r="M47" i="3"/>
  <c r="L177" i="3"/>
  <c r="M177" i="3"/>
  <c r="M169" i="3"/>
  <c r="M15" i="3"/>
  <c r="L15" i="3" s="1"/>
  <c r="I15" i="3" s="1"/>
  <c r="L169" i="3"/>
  <c r="G13" i="3"/>
  <c r="G185" i="3" s="1"/>
  <c r="I26" i="3" l="1"/>
  <c r="I24" i="3" s="1"/>
  <c r="L24" i="3"/>
  <c r="I134" i="3"/>
  <c r="L13" i="3"/>
  <c r="L185" i="3" s="1"/>
  <c r="M13" i="3"/>
  <c r="M185" i="3" s="1"/>
  <c r="I118" i="3"/>
  <c r="I95" i="3"/>
  <c r="I110" i="3"/>
  <c r="I59" i="3"/>
  <c r="I72" i="3"/>
  <c r="I169" i="3"/>
  <c r="I146" i="3"/>
  <c r="I47" i="3"/>
  <c r="I85" i="3"/>
  <c r="I105" i="3"/>
  <c r="I158" i="3"/>
  <c r="I177" i="3"/>
  <c r="I13" i="3" l="1"/>
  <c r="I185" i="3" s="1"/>
  <c r="C177" i="3"/>
  <c r="C158" i="3"/>
  <c r="C146" i="3"/>
  <c r="C118" i="3"/>
  <c r="C105" i="3"/>
  <c r="C95" i="3"/>
  <c r="C85" i="3"/>
  <c r="C72" i="3"/>
  <c r="C13" i="3"/>
  <c r="C185" i="3" l="1"/>
</calcChain>
</file>

<file path=xl/sharedStrings.xml><?xml version="1.0" encoding="utf-8"?>
<sst xmlns="http://schemas.openxmlformats.org/spreadsheetml/2006/main" count="459" uniqueCount="179">
  <si>
    <t>№ п/п</t>
  </si>
  <si>
    <t>Наличие лицензии (+/-)</t>
  </si>
  <si>
    <t>Наименование ФАП</t>
  </si>
  <si>
    <t>ФАПы, обслуживающие до 100 жителей</t>
  </si>
  <si>
    <t xml:space="preserve"> +</t>
  </si>
  <si>
    <t>ФАП д.Юшкозеро</t>
  </si>
  <si>
    <t>ФАП п.Новое Юшкозеро</t>
  </si>
  <si>
    <t>ФАП п.Куусиниеми</t>
  </si>
  <si>
    <t>ФАП п.Кепа</t>
  </si>
  <si>
    <t>ФАП п.Луусалми</t>
  </si>
  <si>
    <t>+</t>
  </si>
  <si>
    <t>ФАП п.Вешкелица</t>
  </si>
  <si>
    <t>ФАП п.Суоеки</t>
  </si>
  <si>
    <t>ФАП д.Вокнаволок</t>
  </si>
  <si>
    <t>ФАП д.Заречный</t>
  </si>
  <si>
    <t>ФАП п.Гимолы</t>
  </si>
  <si>
    <t>ФАП п.Волома</t>
  </si>
  <si>
    <t>ФАП п.Реболы</t>
  </si>
  <si>
    <t>ФАП п.Пенинга</t>
  </si>
  <si>
    <t>ФАП п.Тикша</t>
  </si>
  <si>
    <t>ФАП п.Райконкоски</t>
  </si>
  <si>
    <t>ФАП п.Тойвола</t>
  </si>
  <si>
    <t>ФАП п.Пийтсиеки</t>
  </si>
  <si>
    <t>ФАП п.Лоймола</t>
  </si>
  <si>
    <t>ФАП п.Леппясюрья</t>
  </si>
  <si>
    <t>ФАП п.Золотец</t>
  </si>
  <si>
    <t xml:space="preserve">ФАП с.Нюхча </t>
  </si>
  <si>
    <t>ФАП п.Сумский Посад</t>
  </si>
  <si>
    <t xml:space="preserve">ФАП с.Колежма </t>
  </si>
  <si>
    <t xml:space="preserve">ФАП п.Новое Машезеро </t>
  </si>
  <si>
    <t xml:space="preserve">ФАП п.Хвойный </t>
  </si>
  <si>
    <t>ФАП д.Педасельга</t>
  </si>
  <si>
    <t>ФАП ст.Шуйская</t>
  </si>
  <si>
    <t>ФАП п.Пай</t>
  </si>
  <si>
    <t>ФАП с.Рыбрека</t>
  </si>
  <si>
    <t>ФАП п.Полга</t>
  </si>
  <si>
    <t>ФАП п.Олений</t>
  </si>
  <si>
    <t>ФАП п.Пертозеро</t>
  </si>
  <si>
    <t>ФАП п.Волдозеро</t>
  </si>
  <si>
    <t>ФАП п.Попов порог</t>
  </si>
  <si>
    <t>ФАП п.Идель</t>
  </si>
  <si>
    <t>ФАП п.Чёрный порог</t>
  </si>
  <si>
    <t>ФАП п.Каменный бор</t>
  </si>
  <si>
    <t>I. ГБУЗ "Сегежская ЦРБ"</t>
  </si>
  <si>
    <t>ФАП п. Эльмус</t>
  </si>
  <si>
    <t>ФАП д. Юркостров</t>
  </si>
  <si>
    <t>ФАП п.Нелгмозеро</t>
  </si>
  <si>
    <t>ФАП п.Березовка</t>
  </si>
  <si>
    <t>ФАП д.Тивдия</t>
  </si>
  <si>
    <t>ФАП п.Марциальные Воды</t>
  </si>
  <si>
    <t>ФАП п.Кедрозеро</t>
  </si>
  <si>
    <t>ФАП д.Уница</t>
  </si>
  <si>
    <t>ФАП д.Улитина Новинка</t>
  </si>
  <si>
    <t>ФАП с.Спасская Губа</t>
  </si>
  <si>
    <t>ФАП д.Ууксу</t>
  </si>
  <si>
    <t>ФАП д.Рауталахти</t>
  </si>
  <si>
    <t>ФАП д.Ряймеля</t>
  </si>
  <si>
    <t>ФАП п.Харлу</t>
  </si>
  <si>
    <t>ФАП д.Хийденсельга</t>
  </si>
  <si>
    <t>ФАП п.Ламбасручей</t>
  </si>
  <si>
    <t>ФАП п.Сергиево</t>
  </si>
  <si>
    <t>ФАП п.Ахвенламби</t>
  </si>
  <si>
    <t>ФАП п.Огорелыши</t>
  </si>
  <si>
    <t>ФАП п.Шалговаара</t>
  </si>
  <si>
    <t>ФАП д.Маслозеро</t>
  </si>
  <si>
    <t>ФАП д.Великая Нива</t>
  </si>
  <si>
    <t>ФАП д.Космозеро</t>
  </si>
  <si>
    <t>ФАП п.Сосновка</t>
  </si>
  <si>
    <t>ФАП п.Габсельга</t>
  </si>
  <si>
    <t>ФАП п.Кривой Порог</t>
  </si>
  <si>
    <t>ФАП п.Панозеро</t>
  </si>
  <si>
    <t>ФАП п.Кузема</t>
  </si>
  <si>
    <t>ФАП п.Заозерный</t>
  </si>
  <si>
    <t xml:space="preserve"> ФАП п.Рускеала</t>
  </si>
  <si>
    <t>ФАП п.Партала</t>
  </si>
  <si>
    <t>ФАП п.Куликово</t>
  </si>
  <si>
    <t>ФАП п.Мийнала</t>
  </si>
  <si>
    <t>ФАП п.Лумиваара</t>
  </si>
  <si>
    <t xml:space="preserve">ФАП д.Мегрега </t>
  </si>
  <si>
    <t xml:space="preserve">ФАП п.Ковера </t>
  </si>
  <si>
    <t xml:space="preserve">ФАП д.Рыпушкалицы </t>
  </si>
  <si>
    <t>ФАП д.Куйтежа</t>
  </si>
  <si>
    <t>ФАП с.Михайловское</t>
  </si>
  <si>
    <t xml:space="preserve">ФАП п.Верхний Олонец </t>
  </si>
  <si>
    <t xml:space="preserve">ФАП д.Коткозеро </t>
  </si>
  <si>
    <t>Туксинский ФАП</t>
  </si>
  <si>
    <t>ФАП п.Кинелахта</t>
  </si>
  <si>
    <t>ФАП п.Крошнозеро</t>
  </si>
  <si>
    <t>ФАП п.Верхние-Важины</t>
  </si>
  <si>
    <t>ФАП п.Матросы</t>
  </si>
  <si>
    <t xml:space="preserve">ФАП п.Пудожгорский </t>
  </si>
  <si>
    <t xml:space="preserve">ФАП п.Кривцы </t>
  </si>
  <si>
    <t xml:space="preserve">ФАП п.Колово </t>
  </si>
  <si>
    <t xml:space="preserve">ФАП д.Куганаволок </t>
  </si>
  <si>
    <t xml:space="preserve">ФАП п.Красноборский </t>
  </si>
  <si>
    <t xml:space="preserve">ФАП п.Онежский </t>
  </si>
  <si>
    <t>ФАП п.Шальский (Ново - Стеклянский)</t>
  </si>
  <si>
    <t xml:space="preserve">ФАП д.Каршево </t>
  </si>
  <si>
    <t xml:space="preserve">ФАП п.Приречный </t>
  </si>
  <si>
    <t xml:space="preserve">ФАП п.Водла </t>
  </si>
  <si>
    <t xml:space="preserve">ФАП п.Подпорожье </t>
  </si>
  <si>
    <t xml:space="preserve">ФАП д.Усть-Река (Колодозерский) </t>
  </si>
  <si>
    <t xml:space="preserve">ФАП п.Чернореченский </t>
  </si>
  <si>
    <t>ФАП п.Бочилово</t>
  </si>
  <si>
    <t>II. ГБУЗ "Пудожская ЦРБ"</t>
  </si>
  <si>
    <t>III. ГБУЗ "Беломорская ЦРБ"</t>
  </si>
  <si>
    <t>IV. ГБУЗ "Медвежьегорская ЦРБ"</t>
  </si>
  <si>
    <t>V. ГБУЗ "Кондопожская ЦРБ"</t>
  </si>
  <si>
    <t>VI. ГБУЗ "Межрайонная больница №1"</t>
  </si>
  <si>
    <t>VII. ГБУЗ "Суоярвская ЦРБ"</t>
  </si>
  <si>
    <t>IIIV. ГБУЗ "Кемская ЦРБ"</t>
  </si>
  <si>
    <t>IX. ГБУЗ "Калевальская ЦРБ"</t>
  </si>
  <si>
    <t>X. ГБУЗ "Сортавальская ЦРБ"</t>
  </si>
  <si>
    <t>XI. ГБУЗ "Олонецкая ЦРБ"</t>
  </si>
  <si>
    <t>XII. ГБУЗ "Пряжинская ЦРБ"</t>
  </si>
  <si>
    <t>XIII. ГБУЗ "Лоухская ЦРБ"</t>
  </si>
  <si>
    <t>XIV. ГБУЗ "Республиканская больница им.В.А. Баранова" (Прионежский филиал)</t>
  </si>
  <si>
    <t>XV. ГБУЗ "Питкярантская ЦРБ"</t>
  </si>
  <si>
    <t>ФАП д.Кубовская</t>
  </si>
  <si>
    <t>ФАП  п.Кубово</t>
  </si>
  <si>
    <t>ФАП п.Сосновый</t>
  </si>
  <si>
    <t>ФАП п.Тунгозеро</t>
  </si>
  <si>
    <t>ФАП п.Софпорог</t>
  </si>
  <si>
    <t>ФАП п.Тэдино</t>
  </si>
  <si>
    <t>ФАП п.Плотина</t>
  </si>
  <si>
    <t>ФАП п.Малиновая Варакка</t>
  </si>
  <si>
    <t>ФАП п.Амбарный</t>
  </si>
  <si>
    <t>ФАП п.Импилахти</t>
  </si>
  <si>
    <t>ФАП п.Лахколампи</t>
  </si>
  <si>
    <t>ФАП п.Пушной</t>
  </si>
  <si>
    <t>-</t>
  </si>
  <si>
    <t>Соответствие                             требованиям, установленным положением об организации оказания первичной медико-санитарной помощи взрослому населению (+/-)</t>
  </si>
  <si>
    <t>Карельский филиал ООО "СМК РЕСО-Мед" -</t>
  </si>
  <si>
    <t>* распределение между страховыми медицинскими организациями:</t>
  </si>
  <si>
    <t>ВСЕГО</t>
  </si>
  <si>
    <t>Базовый норматив финансо-   вого обеспечения на год, рублей</t>
  </si>
  <si>
    <t>всего</t>
  </si>
  <si>
    <t>в расчете на месяц *</t>
  </si>
  <si>
    <t>коэффи-циент специ-фики оказания медицин-ской помощи</t>
  </si>
  <si>
    <t>ФАП д.Ялгуба</t>
  </si>
  <si>
    <t>Базовый норматив финансового обеспечения с учетом коэффициента дифферен-циации и коэффициента доступности, на год, рублей</t>
  </si>
  <si>
    <t xml:space="preserve">7=гр.5 х гр.6 </t>
  </si>
  <si>
    <t>Коэф-фици-  ент диффе-рен-   циа-    ции**</t>
  </si>
  <si>
    <t>** с учетом коэффициента доступности медицинской помощи 1,029</t>
  </si>
  <si>
    <t xml:space="preserve">9=гр.12 </t>
  </si>
  <si>
    <t xml:space="preserve">ФАП д.Семеново </t>
  </si>
  <si>
    <t xml:space="preserve">в том числе повышающий коэффициент </t>
  </si>
  <si>
    <t>Размер финансового обеспечения с учетом коэффициента специфики ,  рублей</t>
  </si>
  <si>
    <t>АОСП ООО «СК «Ингосстрах-М» - филиал в                           г. Петрозаводск   -</t>
  </si>
  <si>
    <t>ФАП п.Пуйккола</t>
  </si>
  <si>
    <t>ФАП п.Тиурула</t>
  </si>
  <si>
    <t>ФАП п.Кудама</t>
  </si>
  <si>
    <t xml:space="preserve">ФАП п.Рагнукса </t>
  </si>
  <si>
    <t xml:space="preserve">ФАП п.Тамбицы </t>
  </si>
  <si>
    <t>ФАП  п.Соддер</t>
  </si>
  <si>
    <t>ФАП п.Сяпся</t>
  </si>
  <si>
    <t xml:space="preserve">ФАП д.Авдеево </t>
  </si>
  <si>
    <t>ФАП п.Новые-Пески</t>
  </si>
  <si>
    <t>ФАП п.Энгозеро</t>
  </si>
  <si>
    <t>30=гр.31 х 3 мес.</t>
  </si>
  <si>
    <t>31=гр.7 х гр.28 : 12 мес.</t>
  </si>
  <si>
    <t>ФАП п.Маленга</t>
  </si>
  <si>
    <t xml:space="preserve">ФАП с.Шуерецкое </t>
  </si>
  <si>
    <t>ФАП п.Ихала</t>
  </si>
  <si>
    <t>ФАП п.Терву</t>
  </si>
  <si>
    <t>ФАП п.Падозеро</t>
  </si>
  <si>
    <t>январь - декабрь 2026 года</t>
  </si>
  <si>
    <t xml:space="preserve">Перечень фельдшерских пунктов, фельдшерско-акушерских пунктов, размер финансового обеспечения в 2026 году         </t>
  </si>
  <si>
    <t>ФАПы, обслуживающие от 101 жителей до 800 жителей</t>
  </si>
  <si>
    <t>ФАПы, обслуживающие от 801 жителей до 1500 жителей</t>
  </si>
  <si>
    <t>Приложение №13</t>
  </si>
  <si>
    <t>к Тарифному соглашению</t>
  </si>
  <si>
    <t>в сфере обязательного медицинского страхования</t>
  </si>
  <si>
    <t>Республики Карелия на 2026 год</t>
  </si>
  <si>
    <t>Численность обслужи-ваемого населения на 01.01.2026 (человек)</t>
  </si>
  <si>
    <t>ФАП п.Ласанен</t>
  </si>
  <si>
    <t>ФАП Тоунан</t>
  </si>
  <si>
    <t>ФАП п.Элисенваара</t>
  </si>
  <si>
    <t>Размер финансового обеспечения с учетом коэффициента специфики оказания медицинской помощи на 2026 год, рублей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</si>
</sst>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0.0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1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1" fillId="0" borderId="0"/>
    <xf numFmtId="0" fontId="4" fillId="0" borderId="0"/>
    <xf numFmtId="43" fontId="5" fillId="0" borderId="0" applyBorder="0" applyAlignment="0" applyProtection="0"/>
    <xf numFmtId="43" fontId="5" fillId="0" borderId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Alignment="0" applyProtection="0"/>
    <xf numFmtId="9" fontId="5" fillId="0" borderId="0" applyFon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</cellStyleXfs>
  <cellXfs count="148">
    <xf numFmtId="0" fontId="0" fillId="0" borderId="0" xfId="0"/>
    <xf numFmtId="0" fontId="10" fillId="2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right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horizontal="left" wrapText="1"/>
    </xf>
    <xf numFmtId="4" fontId="18" fillId="0" borderId="2" xfId="0" applyNumberFormat="1" applyFont="1" applyFill="1" applyBorder="1" applyAlignment="1">
      <alignment horizontal="left" wrapText="1"/>
    </xf>
    <xf numFmtId="4" fontId="10" fillId="0" borderId="2" xfId="0" applyNumberFormat="1" applyFont="1" applyFill="1" applyBorder="1" applyAlignment="1">
      <alignment wrapText="1"/>
    </xf>
    <xf numFmtId="4" fontId="10" fillId="0" borderId="14" xfId="0" applyNumberFormat="1" applyFont="1" applyFill="1" applyBorder="1" applyAlignment="1">
      <alignment wrapText="1"/>
    </xf>
    <xf numFmtId="4" fontId="18" fillId="0" borderId="2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 wrapText="1"/>
    </xf>
    <xf numFmtId="4" fontId="12" fillId="0" borderId="15" xfId="0" applyNumberFormat="1" applyFont="1" applyFill="1" applyBorder="1" applyAlignment="1">
      <alignment horizontal="right" wrapText="1"/>
    </xf>
    <xf numFmtId="4" fontId="20" fillId="0" borderId="15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wrapText="1"/>
    </xf>
    <xf numFmtId="3" fontId="11" fillId="0" borderId="8" xfId="0" applyNumberFormat="1" applyFont="1" applyFill="1" applyBorder="1" applyAlignment="1">
      <alignment horizontal="center" wrapText="1"/>
    </xf>
    <xf numFmtId="4" fontId="17" fillId="0" borderId="16" xfId="0" applyNumberFormat="1" applyFont="1" applyFill="1" applyBorder="1" applyAlignment="1">
      <alignment horizontal="right" wrapText="1"/>
    </xf>
    <xf numFmtId="3" fontId="11" fillId="0" borderId="15" xfId="0" applyNumberFormat="1" applyFont="1" applyFill="1" applyBorder="1" applyAlignment="1">
      <alignment wrapText="1"/>
    </xf>
    <xf numFmtId="4" fontId="17" fillId="0" borderId="15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/>
    <xf numFmtId="4" fontId="10" fillId="0" borderId="23" xfId="0" applyNumberFormat="1" applyFont="1" applyFill="1" applyBorder="1" applyAlignment="1">
      <alignment horizontal="left" wrapText="1"/>
    </xf>
    <xf numFmtId="3" fontId="12" fillId="0" borderId="23" xfId="0" applyNumberFormat="1" applyFont="1" applyFill="1" applyBorder="1" applyAlignment="1">
      <alignment horizontal="center" wrapText="1"/>
    </xf>
    <xf numFmtId="4" fontId="12" fillId="0" borderId="23" xfId="0" applyNumberFormat="1" applyFont="1" applyFill="1" applyBorder="1" applyAlignment="1">
      <alignment wrapText="1"/>
    </xf>
    <xf numFmtId="4" fontId="12" fillId="0" borderId="23" xfId="0" applyNumberFormat="1" applyFont="1" applyFill="1" applyBorder="1" applyAlignment="1">
      <alignment horizontal="right" wrapText="1"/>
    </xf>
    <xf numFmtId="4" fontId="12" fillId="0" borderId="24" xfId="0" applyNumberFormat="1" applyFont="1" applyFill="1" applyBorder="1" applyAlignment="1">
      <alignment horizontal="right" wrapText="1"/>
    </xf>
    <xf numFmtId="3" fontId="11" fillId="0" borderId="25" xfId="0" applyNumberFormat="1" applyFont="1" applyFill="1" applyBorder="1" applyAlignment="1">
      <alignment horizontal="center" wrapText="1"/>
    </xf>
    <xf numFmtId="4" fontId="18" fillId="0" borderId="5" xfId="0" applyNumberFormat="1" applyFont="1" applyFill="1" applyBorder="1" applyAlignment="1">
      <alignment horizontal="left" wrapText="1"/>
    </xf>
    <xf numFmtId="164" fontId="18" fillId="0" borderId="5" xfId="0" applyNumberFormat="1" applyFont="1" applyFill="1" applyBorder="1" applyAlignment="1">
      <alignment horizontal="right" wrapText="1"/>
    </xf>
    <xf numFmtId="3" fontId="12" fillId="0" borderId="25" xfId="0" applyNumberFormat="1" applyFont="1" applyFill="1" applyBorder="1" applyAlignment="1">
      <alignment horizontal="center" wrapText="1"/>
    </xf>
    <xf numFmtId="4" fontId="17" fillId="0" borderId="25" xfId="0" applyNumberFormat="1" applyFont="1" applyFill="1" applyBorder="1" applyAlignment="1">
      <alignment wrapText="1"/>
    </xf>
    <xf numFmtId="4" fontId="17" fillId="0" borderId="25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0" fontId="16" fillId="0" borderId="13" xfId="0" applyFont="1" applyFill="1" applyBorder="1" applyAlignment="1">
      <alignment horizontal="left" vertical="center" wrapText="1"/>
    </xf>
    <xf numFmtId="3" fontId="21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wrapText="1"/>
    </xf>
    <xf numFmtId="4" fontId="17" fillId="0" borderId="19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left" vertical="center" wrapText="1"/>
    </xf>
    <xf numFmtId="3" fontId="12" fillId="0" borderId="8" xfId="0" applyNumberFormat="1" applyFont="1" applyFill="1" applyBorder="1" applyAlignment="1">
      <alignment horizontal="center" wrapText="1"/>
    </xf>
    <xf numFmtId="4" fontId="17" fillId="0" borderId="8" xfId="0" applyNumberFormat="1" applyFont="1" applyFill="1" applyBorder="1" applyAlignment="1">
      <alignment wrapText="1"/>
    </xf>
    <xf numFmtId="4" fontId="17" fillId="0" borderId="8" xfId="0" applyNumberFormat="1" applyFont="1" applyFill="1" applyBorder="1" applyAlignment="1">
      <alignment horizontal="right" wrapText="1"/>
    </xf>
    <xf numFmtId="4" fontId="15" fillId="0" borderId="23" xfId="0" applyNumberFormat="1" applyFont="1" applyFill="1" applyBorder="1" applyAlignment="1">
      <alignment horizontal="center"/>
    </xf>
    <xf numFmtId="9" fontId="10" fillId="0" borderId="0" xfId="0" applyNumberFormat="1" applyFont="1" applyFill="1" applyAlignment="1">
      <alignment wrapText="1"/>
    </xf>
    <xf numFmtId="3" fontId="11" fillId="0" borderId="0" xfId="0" applyNumberFormat="1" applyFont="1" applyFill="1" applyAlignment="1">
      <alignment wrapText="1"/>
    </xf>
    <xf numFmtId="3" fontId="23" fillId="0" borderId="3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wrapText="1"/>
    </xf>
    <xf numFmtId="3" fontId="11" fillId="0" borderId="0" xfId="0" applyNumberFormat="1" applyFont="1" applyFill="1" applyAlignment="1">
      <alignment vertical="top" wrapText="1"/>
    </xf>
    <xf numFmtId="0" fontId="11" fillId="0" borderId="2" xfId="0" applyFont="1" applyFill="1" applyBorder="1" applyAlignment="1">
      <alignment wrapText="1"/>
    </xf>
    <xf numFmtId="1" fontId="10" fillId="0" borderId="9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/>
    </xf>
    <xf numFmtId="3" fontId="10" fillId="0" borderId="23" xfId="0" applyNumberFormat="1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top"/>
    </xf>
    <xf numFmtId="0" fontId="10" fillId="0" borderId="0" xfId="0" applyFont="1" applyFill="1" applyAlignment="1">
      <alignment horizont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wrapText="1"/>
    </xf>
    <xf numFmtId="165" fontId="18" fillId="0" borderId="2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14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right"/>
    </xf>
    <xf numFmtId="165" fontId="15" fillId="0" borderId="23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4" fontId="10" fillId="2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horizontal="center" wrapText="1"/>
    </xf>
    <xf numFmtId="3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/>
    </xf>
    <xf numFmtId="165" fontId="10" fillId="0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center" wrapText="1"/>
    </xf>
    <xf numFmtId="165" fontId="12" fillId="0" borderId="1" xfId="0" applyNumberFormat="1" applyFont="1" applyFill="1" applyBorder="1" applyAlignment="1">
      <alignment horizontal="right" wrapText="1"/>
    </xf>
    <xf numFmtId="165" fontId="20" fillId="0" borderId="1" xfId="0" applyNumberFormat="1" applyFont="1" applyFill="1" applyBorder="1" applyAlignment="1">
      <alignment horizontal="center"/>
    </xf>
    <xf numFmtId="165" fontId="12" fillId="0" borderId="23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16" fillId="0" borderId="14" xfId="0" applyFont="1" applyFill="1" applyBorder="1" applyAlignment="1">
      <alignment horizontal="left" wrapText="1"/>
    </xf>
    <xf numFmtId="1" fontId="11" fillId="0" borderId="1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1" fontId="11" fillId="0" borderId="14" xfId="0" applyNumberFormat="1" applyFont="1" applyFill="1" applyBorder="1" applyAlignment="1">
      <alignment horizontal="left"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4" fontId="17" fillId="0" borderId="28" xfId="0" applyNumberFormat="1" applyFont="1" applyFill="1" applyBorder="1" applyAlignment="1">
      <alignment horizontal="center" vertical="center" wrapText="1"/>
    </xf>
    <xf numFmtId="4" fontId="17" fillId="0" borderId="22" xfId="0" applyNumberFormat="1" applyFont="1" applyFill="1" applyBorder="1" applyAlignment="1">
      <alignment horizontal="center" vertical="center" wrapText="1"/>
    </xf>
    <xf numFmtId="4" fontId="17" fillId="0" borderId="20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17" xfId="0" applyFont="1" applyFill="1" applyBorder="1" applyAlignment="1">
      <alignment horizontal="left" wrapText="1"/>
    </xf>
    <xf numFmtId="0" fontId="21" fillId="0" borderId="0" xfId="0" applyFont="1" applyFill="1" applyAlignment="1">
      <alignment horizontal="center" vertical="top" wrapText="1"/>
    </xf>
    <xf numFmtId="0" fontId="22" fillId="0" borderId="0" xfId="0" applyFont="1" applyFill="1" applyBorder="1" applyAlignment="1">
      <alignment horizontal="left" vertical="top" wrapText="1"/>
    </xf>
    <xf numFmtId="0" fontId="16" fillId="0" borderId="11" xfId="0" applyFont="1" applyFill="1" applyBorder="1" applyAlignment="1">
      <alignment horizontal="left" wrapText="1"/>
    </xf>
    <xf numFmtId="0" fontId="16" fillId="0" borderId="18" xfId="0" applyFont="1" applyFill="1" applyBorder="1" applyAlignment="1">
      <alignment horizontal="left" wrapText="1"/>
    </xf>
  </cellXfs>
  <cellStyles count="120">
    <cellStyle name="20% — акцент1 2" xfId="1" xr:uid="{00000000-0005-0000-0000-000000000000}"/>
    <cellStyle name="20% — акцент2 2" xfId="2" xr:uid="{00000000-0005-0000-0000-000001000000}"/>
    <cellStyle name="20% — акцент3 2" xfId="3" xr:uid="{00000000-0005-0000-0000-000002000000}"/>
    <cellStyle name="20% — акцент4 2" xfId="4" xr:uid="{00000000-0005-0000-0000-000003000000}"/>
    <cellStyle name="20% — акцент5 2" xfId="5" xr:uid="{00000000-0005-0000-0000-000004000000}"/>
    <cellStyle name="20% — акцент6 2" xfId="6" xr:uid="{00000000-0005-0000-0000-000005000000}"/>
    <cellStyle name="20% — акцент6 3" xfId="7" xr:uid="{00000000-0005-0000-0000-000006000000}"/>
    <cellStyle name="40% — акцент1 2" xfId="8" xr:uid="{00000000-0005-0000-0000-000007000000}"/>
    <cellStyle name="40% — акцент1 3" xfId="9" xr:uid="{00000000-0005-0000-0000-000008000000}"/>
    <cellStyle name="40% — акцент2 2" xfId="10" xr:uid="{00000000-0005-0000-0000-000009000000}"/>
    <cellStyle name="40% — акцент2 3" xfId="11" xr:uid="{00000000-0005-0000-0000-00000A000000}"/>
    <cellStyle name="40% — акцент3 2" xfId="12" xr:uid="{00000000-0005-0000-0000-00000B000000}"/>
    <cellStyle name="40% — акцент3 3" xfId="13" xr:uid="{00000000-0005-0000-0000-00000C000000}"/>
    <cellStyle name="40% — акцент4 2" xfId="14" xr:uid="{00000000-0005-0000-0000-00000D000000}"/>
    <cellStyle name="40% — акцент4 3" xfId="15" xr:uid="{00000000-0005-0000-0000-00000E000000}"/>
    <cellStyle name="40% — акцент5 2" xfId="16" xr:uid="{00000000-0005-0000-0000-00000F000000}"/>
    <cellStyle name="40% — акцент5 3" xfId="17" xr:uid="{00000000-0005-0000-0000-000010000000}"/>
    <cellStyle name="40% — акцент6 2" xfId="18" xr:uid="{00000000-0005-0000-0000-000011000000}"/>
    <cellStyle name="40% — акцент6 3" xfId="19" xr:uid="{00000000-0005-0000-0000-000012000000}"/>
    <cellStyle name="60% — акцент1 2" xfId="20" xr:uid="{00000000-0005-0000-0000-000013000000}"/>
    <cellStyle name="60% — акцент1 3" xfId="21" xr:uid="{00000000-0005-0000-0000-000014000000}"/>
    <cellStyle name="60% — акцент2 2" xfId="22" xr:uid="{00000000-0005-0000-0000-000015000000}"/>
    <cellStyle name="60% — акцент2 3" xfId="23" xr:uid="{00000000-0005-0000-0000-000016000000}"/>
    <cellStyle name="60% — акцент3 2" xfId="24" xr:uid="{00000000-0005-0000-0000-000017000000}"/>
    <cellStyle name="60% — акцент3 3" xfId="25" xr:uid="{00000000-0005-0000-0000-000018000000}"/>
    <cellStyle name="60% — акцент4 2" xfId="26" xr:uid="{00000000-0005-0000-0000-000019000000}"/>
    <cellStyle name="60% — акцент4 3" xfId="27" xr:uid="{00000000-0005-0000-0000-00001A000000}"/>
    <cellStyle name="60% — акцент5 2" xfId="28" xr:uid="{00000000-0005-0000-0000-00001B000000}"/>
    <cellStyle name="60% — акцент5 3" xfId="29" xr:uid="{00000000-0005-0000-0000-00001C000000}"/>
    <cellStyle name="60% — акцент6 2" xfId="30" xr:uid="{00000000-0005-0000-0000-00001D000000}"/>
    <cellStyle name="60% — акцент6 3" xfId="31" xr:uid="{00000000-0005-0000-0000-00001E000000}"/>
    <cellStyle name="Excel Built-in Normal" xfId="32" xr:uid="{00000000-0005-0000-0000-00001F000000}"/>
    <cellStyle name="Normal 2" xfId="33" xr:uid="{00000000-0005-0000-0000-000020000000}"/>
    <cellStyle name="Normal_ICD10" xfId="34" xr:uid="{00000000-0005-0000-0000-000021000000}"/>
    <cellStyle name="TableStyleLight1" xfId="35" xr:uid="{00000000-0005-0000-0000-000022000000}"/>
    <cellStyle name="TableStyleLight1 2" xfId="36" xr:uid="{00000000-0005-0000-0000-000023000000}"/>
    <cellStyle name="Акцент1 2" xfId="37" xr:uid="{00000000-0005-0000-0000-000024000000}"/>
    <cellStyle name="Акцент1 3" xfId="38" xr:uid="{00000000-0005-0000-0000-000025000000}"/>
    <cellStyle name="Акцент2 2" xfId="39" xr:uid="{00000000-0005-0000-0000-000026000000}"/>
    <cellStyle name="Акцент2 3" xfId="40" xr:uid="{00000000-0005-0000-0000-000027000000}"/>
    <cellStyle name="Акцент3 2" xfId="41" xr:uid="{00000000-0005-0000-0000-000028000000}"/>
    <cellStyle name="Акцент3 3" xfId="42" xr:uid="{00000000-0005-0000-0000-000029000000}"/>
    <cellStyle name="Акцент4 2" xfId="43" xr:uid="{00000000-0005-0000-0000-00002A000000}"/>
    <cellStyle name="Акцент4 3" xfId="44" xr:uid="{00000000-0005-0000-0000-00002B000000}"/>
    <cellStyle name="Акцент5 2" xfId="45" xr:uid="{00000000-0005-0000-0000-00002C000000}"/>
    <cellStyle name="Акцент5 3" xfId="46" xr:uid="{00000000-0005-0000-0000-00002D000000}"/>
    <cellStyle name="Акцент6 2" xfId="47" xr:uid="{00000000-0005-0000-0000-00002E000000}"/>
    <cellStyle name="Акцент6 3" xfId="48" xr:uid="{00000000-0005-0000-0000-00002F000000}"/>
    <cellStyle name="Ввод  2" xfId="49" xr:uid="{00000000-0005-0000-0000-000030000000}"/>
    <cellStyle name="Ввод  3" xfId="50" xr:uid="{00000000-0005-0000-0000-000031000000}"/>
    <cellStyle name="Вывод 2" xfId="51" xr:uid="{00000000-0005-0000-0000-000032000000}"/>
    <cellStyle name="Вывод 3" xfId="52" xr:uid="{00000000-0005-0000-0000-000033000000}"/>
    <cellStyle name="Вычисление 2" xfId="53" xr:uid="{00000000-0005-0000-0000-000034000000}"/>
    <cellStyle name="Вычисление 3" xfId="54" xr:uid="{00000000-0005-0000-0000-000035000000}"/>
    <cellStyle name="Заголовок 1 2" xfId="55" xr:uid="{00000000-0005-0000-0000-000036000000}"/>
    <cellStyle name="Заголовок 1 3" xfId="56" xr:uid="{00000000-0005-0000-0000-000037000000}"/>
    <cellStyle name="Заголовок 2 2" xfId="57" xr:uid="{00000000-0005-0000-0000-000038000000}"/>
    <cellStyle name="Заголовок 2 3" xfId="58" xr:uid="{00000000-0005-0000-0000-000039000000}"/>
    <cellStyle name="Заголовок 3 2" xfId="59" xr:uid="{00000000-0005-0000-0000-00003A000000}"/>
    <cellStyle name="Заголовок 3 3" xfId="60" xr:uid="{00000000-0005-0000-0000-00003B000000}"/>
    <cellStyle name="Заголовок 4 2" xfId="61" xr:uid="{00000000-0005-0000-0000-00003C000000}"/>
    <cellStyle name="Заголовок 4 3" xfId="62" xr:uid="{00000000-0005-0000-0000-00003D000000}"/>
    <cellStyle name="Итог 2" xfId="63" xr:uid="{00000000-0005-0000-0000-00003E000000}"/>
    <cellStyle name="Итог 3" xfId="64" xr:uid="{00000000-0005-0000-0000-00003F000000}"/>
    <cellStyle name="Контрольная ячейка 2" xfId="65" xr:uid="{00000000-0005-0000-0000-000040000000}"/>
    <cellStyle name="Контрольная ячейка 3" xfId="66" xr:uid="{00000000-0005-0000-0000-000041000000}"/>
    <cellStyle name="Название 2" xfId="67" xr:uid="{00000000-0005-0000-0000-000042000000}"/>
    <cellStyle name="Название 3" xfId="68" xr:uid="{00000000-0005-0000-0000-000043000000}"/>
    <cellStyle name="Нейтральный 2" xfId="69" xr:uid="{00000000-0005-0000-0000-000044000000}"/>
    <cellStyle name="Нейтральный 3" xfId="70" xr:uid="{00000000-0005-0000-0000-000045000000}"/>
    <cellStyle name="Обычный" xfId="0" builtinId="0"/>
    <cellStyle name="Обычный 14" xfId="71" xr:uid="{00000000-0005-0000-0000-000047000000}"/>
    <cellStyle name="Обычный 2" xfId="72" xr:uid="{00000000-0005-0000-0000-000048000000}"/>
    <cellStyle name="Обычный 2 10" xfId="73" xr:uid="{00000000-0005-0000-0000-000049000000}"/>
    <cellStyle name="Обычный 2 2" xfId="74" xr:uid="{00000000-0005-0000-0000-00004A000000}"/>
    <cellStyle name="Обычный 2 2 2" xfId="75" xr:uid="{00000000-0005-0000-0000-00004B000000}"/>
    <cellStyle name="Обычный 2 2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 6" xfId="79" xr:uid="{00000000-0005-0000-0000-00004F000000}"/>
    <cellStyle name="Обычный 2 2 7" xfId="80" xr:uid="{00000000-0005-0000-0000-000050000000}"/>
    <cellStyle name="Обычный 2 2 8" xfId="81" xr:uid="{00000000-0005-0000-0000-000051000000}"/>
    <cellStyle name="Обычный 2 2 9" xfId="82" xr:uid="{00000000-0005-0000-0000-000052000000}"/>
    <cellStyle name="Обычный 2 3" xfId="83" xr:uid="{00000000-0005-0000-0000-000053000000}"/>
    <cellStyle name="Обычный 2 3 2" xfId="84" xr:uid="{00000000-0005-0000-0000-000054000000}"/>
    <cellStyle name="Обычный 2 3 3" xfId="85" xr:uid="{00000000-0005-0000-0000-000055000000}"/>
    <cellStyle name="Обычный 2 4" xfId="86" xr:uid="{00000000-0005-0000-0000-000056000000}"/>
    <cellStyle name="Обычный 2 5" xfId="87" xr:uid="{00000000-0005-0000-0000-000057000000}"/>
    <cellStyle name="Обычный 2 6" xfId="88" xr:uid="{00000000-0005-0000-0000-000058000000}"/>
    <cellStyle name="Обычный 2 7" xfId="89" xr:uid="{00000000-0005-0000-0000-000059000000}"/>
    <cellStyle name="Обычный 2 8" xfId="90" xr:uid="{00000000-0005-0000-0000-00005A000000}"/>
    <cellStyle name="Обычный 2 9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3 4" xfId="95" xr:uid="{00000000-0005-0000-0000-00005F000000}"/>
    <cellStyle name="Обычный 3 5" xfId="96" xr:uid="{00000000-0005-0000-0000-000060000000}"/>
    <cellStyle name="Обычный 3 6" xfId="97" xr:uid="{00000000-0005-0000-0000-000061000000}"/>
    <cellStyle name="Обычный 3 7" xfId="98" xr:uid="{00000000-0005-0000-0000-000062000000}"/>
    <cellStyle name="Обычный 3 8" xfId="99" xr:uid="{00000000-0005-0000-0000-000063000000}"/>
    <cellStyle name="Обычный 3_план ВМП за счёт ОМС 2014г - 170" xfId="100" xr:uid="{00000000-0005-0000-0000-000064000000}"/>
    <cellStyle name="Обычный 4" xfId="101" xr:uid="{00000000-0005-0000-0000-000065000000}"/>
    <cellStyle name="Обычный 4 2" xfId="102" xr:uid="{00000000-0005-0000-0000-000066000000}"/>
    <cellStyle name="Обычный 4 3" xfId="103" xr:uid="{00000000-0005-0000-0000-000067000000}"/>
    <cellStyle name="Обычный 5" xfId="104" xr:uid="{00000000-0005-0000-0000-000068000000}"/>
    <cellStyle name="Обычный 6" xfId="105" xr:uid="{00000000-0005-0000-0000-000069000000}"/>
    <cellStyle name="Обычный 7" xfId="106" xr:uid="{00000000-0005-0000-0000-00006A000000}"/>
    <cellStyle name="Обычный 8" xfId="107" xr:uid="{00000000-0005-0000-0000-00006B000000}"/>
    <cellStyle name="Плохой 2" xfId="108" xr:uid="{00000000-0005-0000-0000-00006C000000}"/>
    <cellStyle name="Плохой 3" xfId="109" xr:uid="{00000000-0005-0000-0000-00006D000000}"/>
    <cellStyle name="Пояснение 2" xfId="110" xr:uid="{00000000-0005-0000-0000-00006E000000}"/>
    <cellStyle name="Пояснение 3" xfId="111" xr:uid="{00000000-0005-0000-0000-00006F000000}"/>
    <cellStyle name="Примечание 2" xfId="112" xr:uid="{00000000-0005-0000-0000-000070000000}"/>
    <cellStyle name="Процентный 2" xfId="113" xr:uid="{00000000-0005-0000-0000-000071000000}"/>
    <cellStyle name="Связанная ячейка 2" xfId="114" xr:uid="{00000000-0005-0000-0000-000072000000}"/>
    <cellStyle name="Связанная ячейка 3" xfId="115" xr:uid="{00000000-0005-0000-0000-000073000000}"/>
    <cellStyle name="Текст предупреждения 2" xfId="116" xr:uid="{00000000-0005-0000-0000-000074000000}"/>
    <cellStyle name="Текст предупреждения 3" xfId="117" xr:uid="{00000000-0005-0000-0000-000075000000}"/>
    <cellStyle name="Хороший 2" xfId="118" xr:uid="{00000000-0005-0000-0000-000076000000}"/>
    <cellStyle name="Хороший 3" xfId="119" xr:uid="{00000000-0005-0000-0000-00007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rv-new\&#1076;&#1083;&#1103;%20&#1088;&#1072;&#1073;&#1086;&#1090;&#1099;\&#1086;&#1090;%20&#1058;&#1102;&#1090;&#1077;&#1074;&#1086;&#1081;\1&#1082;&#1074;\MINZDRAV\&#1057;&#1073;&#1086;&#1088;&#1085;&#1080;&#1082;%201999%20&#1075;&#1086;&#1076;&#1072;\&#1089;&#1073;&#1086;&#1088;&#1085;&#1080;&#1082;%20199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лист"/>
      <sheetName val="оборот тит.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Лист1"/>
      <sheetName val="Модуль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5C85-4924-43FE-8C64-1AE198FFB263}">
  <dimension ref="A1:M191"/>
  <sheetViews>
    <sheetView tabSelected="1" view="pageBreakPreview" zoomScaleSheetLayoutView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M146" sqref="M146"/>
    </sheetView>
  </sheetViews>
  <sheetFormatPr defaultRowHeight="15.75" x14ac:dyDescent="0.25"/>
  <cols>
    <col min="1" max="1" width="5.7109375" style="82" customWidth="1"/>
    <col min="2" max="2" width="34.42578125" style="8" customWidth="1"/>
    <col min="3" max="3" width="14" style="101" customWidth="1"/>
    <col min="4" max="4" width="9.42578125" style="90" customWidth="1"/>
    <col min="5" max="5" width="14.28515625" style="100" customWidth="1"/>
    <col min="6" max="6" width="8.42578125" style="2" customWidth="1"/>
    <col min="7" max="7" width="15.85546875" style="73" customWidth="1"/>
    <col min="8" max="8" width="17.140625" style="63" customWidth="1"/>
    <col min="9" max="9" width="16.140625" style="63" customWidth="1"/>
    <col min="10" max="11" width="9.140625" style="2"/>
    <col min="12" max="13" width="15.140625" style="1" customWidth="1"/>
    <col min="14" max="14" width="13.140625" style="1" bestFit="1" customWidth="1"/>
    <col min="15" max="15" width="9.5703125" style="1" bestFit="1" customWidth="1"/>
    <col min="16" max="16384" width="9.140625" style="1"/>
  </cols>
  <sheetData>
    <row r="1" spans="1:13" ht="17.25" customHeight="1" x14ac:dyDescent="0.25">
      <c r="M1" s="106" t="s">
        <v>170</v>
      </c>
    </row>
    <row r="2" spans="1:13" ht="15" customHeight="1" x14ac:dyDescent="0.25">
      <c r="D2" s="133"/>
      <c r="E2" s="133"/>
      <c r="F2" s="133"/>
      <c r="G2" s="133"/>
      <c r="M2" s="106" t="s">
        <v>171</v>
      </c>
    </row>
    <row r="3" spans="1:13" ht="15" customHeight="1" x14ac:dyDescent="0.25">
      <c r="M3" s="106" t="s">
        <v>172</v>
      </c>
    </row>
    <row r="4" spans="1:13" x14ac:dyDescent="0.25">
      <c r="M4" s="106" t="s">
        <v>173</v>
      </c>
    </row>
    <row r="5" spans="1:13" ht="15.75" customHeight="1" x14ac:dyDescent="0.25">
      <c r="H5" s="64"/>
      <c r="I5" s="105"/>
    </row>
    <row r="6" spans="1:13" ht="42" customHeight="1" thickBot="1" x14ac:dyDescent="0.3">
      <c r="B6" s="5"/>
      <c r="C6" s="134" t="s">
        <v>167</v>
      </c>
      <c r="D6" s="134"/>
      <c r="E6" s="134"/>
      <c r="F6" s="134"/>
      <c r="G6" s="134"/>
      <c r="H6" s="134"/>
      <c r="I6" s="134"/>
    </row>
    <row r="7" spans="1:13" ht="19.5" hidden="1" customHeight="1" thickBot="1" x14ac:dyDescent="0.3">
      <c r="A7" s="9"/>
      <c r="B7" s="9"/>
      <c r="C7" s="13"/>
      <c r="D7" s="13"/>
      <c r="E7" s="29"/>
      <c r="F7" s="5"/>
      <c r="G7" s="5"/>
      <c r="H7" s="13"/>
      <c r="I7" s="13"/>
    </row>
    <row r="8" spans="1:13" ht="25.5" customHeight="1" thickBot="1" x14ac:dyDescent="0.3">
      <c r="A8" s="135" t="s">
        <v>0</v>
      </c>
      <c r="B8" s="138" t="s">
        <v>2</v>
      </c>
      <c r="C8" s="123" t="s">
        <v>174</v>
      </c>
      <c r="D8" s="123" t="s">
        <v>1</v>
      </c>
      <c r="E8" s="123" t="s">
        <v>135</v>
      </c>
      <c r="F8" s="123" t="s">
        <v>142</v>
      </c>
      <c r="G8" s="123" t="s">
        <v>140</v>
      </c>
      <c r="H8" s="123" t="s">
        <v>131</v>
      </c>
      <c r="I8" s="123" t="s">
        <v>178</v>
      </c>
      <c r="J8" s="120" t="s">
        <v>166</v>
      </c>
      <c r="K8" s="121"/>
      <c r="L8" s="121"/>
      <c r="M8" s="122"/>
    </row>
    <row r="9" spans="1:13" ht="15.75" customHeight="1" x14ac:dyDescent="0.25">
      <c r="A9" s="136"/>
      <c r="B9" s="139"/>
      <c r="C9" s="124"/>
      <c r="D9" s="124"/>
      <c r="E9" s="124"/>
      <c r="F9" s="124"/>
      <c r="G9" s="124"/>
      <c r="H9" s="124"/>
      <c r="I9" s="124"/>
      <c r="J9" s="123" t="s">
        <v>138</v>
      </c>
      <c r="K9" s="123" t="s">
        <v>146</v>
      </c>
      <c r="L9" s="126" t="s">
        <v>147</v>
      </c>
      <c r="M9" s="127"/>
    </row>
    <row r="10" spans="1:13" ht="83.25" customHeight="1" thickBot="1" x14ac:dyDescent="0.3">
      <c r="A10" s="136"/>
      <c r="B10" s="139"/>
      <c r="C10" s="124"/>
      <c r="D10" s="124"/>
      <c r="E10" s="124"/>
      <c r="F10" s="124"/>
      <c r="G10" s="124"/>
      <c r="H10" s="124"/>
      <c r="I10" s="124"/>
      <c r="J10" s="124"/>
      <c r="K10" s="124"/>
      <c r="L10" s="128"/>
      <c r="M10" s="129"/>
    </row>
    <row r="11" spans="1:13" ht="65.25" customHeight="1" thickBot="1" x14ac:dyDescent="0.3">
      <c r="A11" s="137"/>
      <c r="B11" s="140"/>
      <c r="C11" s="125"/>
      <c r="D11" s="125"/>
      <c r="E11" s="125"/>
      <c r="F11" s="125"/>
      <c r="G11" s="125"/>
      <c r="H11" s="125"/>
      <c r="I11" s="125"/>
      <c r="J11" s="125"/>
      <c r="K11" s="125"/>
      <c r="L11" s="65" t="s">
        <v>136</v>
      </c>
      <c r="M11" s="103" t="s">
        <v>137</v>
      </c>
    </row>
    <row r="12" spans="1:13" ht="26.25" customHeight="1" thickBot="1" x14ac:dyDescent="0.3">
      <c r="A12" s="83">
        <v>1</v>
      </c>
      <c r="B12" s="20">
        <v>2</v>
      </c>
      <c r="C12" s="20">
        <v>3</v>
      </c>
      <c r="D12" s="20">
        <v>4</v>
      </c>
      <c r="E12" s="21">
        <v>5</v>
      </c>
      <c r="F12" s="20">
        <v>6</v>
      </c>
      <c r="G12" s="74" t="s">
        <v>141</v>
      </c>
      <c r="H12" s="66">
        <v>8</v>
      </c>
      <c r="I12" s="66" t="s">
        <v>144</v>
      </c>
      <c r="J12" s="66">
        <v>28</v>
      </c>
      <c r="K12" s="66">
        <v>29</v>
      </c>
      <c r="L12" s="66" t="s">
        <v>159</v>
      </c>
      <c r="M12" s="66" t="s">
        <v>160</v>
      </c>
    </row>
    <row r="13" spans="1:13" ht="25.5" customHeight="1" x14ac:dyDescent="0.25">
      <c r="A13" s="146" t="s">
        <v>43</v>
      </c>
      <c r="B13" s="147"/>
      <c r="C13" s="41">
        <f>SUM(C15:C23)</f>
        <v>827</v>
      </c>
      <c r="D13" s="84"/>
      <c r="E13" s="67"/>
      <c r="F13" s="61"/>
      <c r="G13" s="70">
        <f>SUM(G15:G23)</f>
        <v>19695160</v>
      </c>
      <c r="H13" s="68"/>
      <c r="I13" s="69">
        <f>SUM(I15:I23)</f>
        <v>12916332.24</v>
      </c>
      <c r="J13" s="70"/>
      <c r="K13" s="70"/>
      <c r="L13" s="70">
        <f>SUM(L15:L23)</f>
        <v>12916332.24</v>
      </c>
      <c r="M13" s="42">
        <f>SUM(M15:M23)</f>
        <v>1076361.02</v>
      </c>
    </row>
    <row r="14" spans="1:13" ht="23.25" customHeight="1" x14ac:dyDescent="0.25">
      <c r="A14" s="130" t="s">
        <v>3</v>
      </c>
      <c r="B14" s="131"/>
      <c r="C14" s="131"/>
      <c r="D14" s="132"/>
      <c r="E14" s="30"/>
      <c r="F14" s="6"/>
      <c r="G14" s="4"/>
      <c r="H14" s="16"/>
      <c r="I14" s="45"/>
      <c r="J14" s="16"/>
      <c r="K14" s="16"/>
      <c r="L14" s="4"/>
      <c r="M14" s="43"/>
    </row>
    <row r="15" spans="1:13" x14ac:dyDescent="0.25">
      <c r="A15" s="81">
        <v>1</v>
      </c>
      <c r="B15" s="10" t="s">
        <v>35</v>
      </c>
      <c r="C15" s="39">
        <v>52</v>
      </c>
      <c r="D15" s="16" t="s">
        <v>10</v>
      </c>
      <c r="E15" s="26">
        <v>1533700</v>
      </c>
      <c r="F15" s="91">
        <v>1.6052</v>
      </c>
      <c r="G15" s="18">
        <f>ROUND(E15*F15,0)</f>
        <v>2461895</v>
      </c>
      <c r="H15" s="22" t="s">
        <v>130</v>
      </c>
      <c r="I15" s="46">
        <f>L15</f>
        <v>1230947.52</v>
      </c>
      <c r="J15" s="107">
        <v>0.5</v>
      </c>
      <c r="K15" s="107">
        <v>1</v>
      </c>
      <c r="L15" s="18">
        <f>ROUND(M15*12,2)</f>
        <v>1230947.52</v>
      </c>
      <c r="M15" s="37">
        <f>ROUND(G15*J15/12,2)</f>
        <v>102578.96</v>
      </c>
    </row>
    <row r="16" spans="1:13" x14ac:dyDescent="0.25">
      <c r="A16" s="81">
        <v>2</v>
      </c>
      <c r="B16" s="10" t="s">
        <v>37</v>
      </c>
      <c r="C16" s="39">
        <v>25</v>
      </c>
      <c r="D16" s="16" t="s">
        <v>10</v>
      </c>
      <c r="E16" s="26">
        <v>1533700</v>
      </c>
      <c r="F16" s="91">
        <v>1.6052</v>
      </c>
      <c r="G16" s="18">
        <f t="shared" ref="G16:G17" si="0">ROUND(E16*F16,0)</f>
        <v>2461895</v>
      </c>
      <c r="H16" s="22" t="s">
        <v>130</v>
      </c>
      <c r="I16" s="46">
        <f t="shared" ref="I16:I23" si="1">L16</f>
        <v>1230947.52</v>
      </c>
      <c r="J16" s="107">
        <v>0.5</v>
      </c>
      <c r="K16" s="107">
        <v>1</v>
      </c>
      <c r="L16" s="18">
        <f t="shared" ref="L16:L23" si="2">ROUND(M16*12,2)</f>
        <v>1230947.52</v>
      </c>
      <c r="M16" s="37">
        <f>ROUND(G16*J16/12,2)</f>
        <v>102578.96</v>
      </c>
    </row>
    <row r="17" spans="1:13" x14ac:dyDescent="0.25">
      <c r="A17" s="85">
        <v>3</v>
      </c>
      <c r="B17" s="10" t="s">
        <v>36</v>
      </c>
      <c r="C17" s="39">
        <v>76</v>
      </c>
      <c r="D17" s="16" t="s">
        <v>10</v>
      </c>
      <c r="E17" s="26">
        <v>1533700</v>
      </c>
      <c r="F17" s="91">
        <v>1.6052</v>
      </c>
      <c r="G17" s="18">
        <f t="shared" si="0"/>
        <v>2461895</v>
      </c>
      <c r="H17" s="22" t="s">
        <v>130</v>
      </c>
      <c r="I17" s="46">
        <f t="shared" si="1"/>
        <v>1231439.8799999999</v>
      </c>
      <c r="J17" s="108">
        <v>0.50019999999999998</v>
      </c>
      <c r="K17" s="108">
        <v>1.0004</v>
      </c>
      <c r="L17" s="18">
        <f t="shared" si="2"/>
        <v>1231439.8799999999</v>
      </c>
      <c r="M17" s="37">
        <f>ROUND(G17*J17/12,2)</f>
        <v>102619.99</v>
      </c>
    </row>
    <row r="18" spans="1:13" x14ac:dyDescent="0.25">
      <c r="A18" s="81">
        <v>4</v>
      </c>
      <c r="B18" s="10" t="s">
        <v>38</v>
      </c>
      <c r="C18" s="39">
        <v>83</v>
      </c>
      <c r="D18" s="16" t="s">
        <v>10</v>
      </c>
      <c r="E18" s="26">
        <v>1533700</v>
      </c>
      <c r="F18" s="91">
        <v>1.6052</v>
      </c>
      <c r="G18" s="18">
        <f>ROUND(E18*F18,0)</f>
        <v>2461895</v>
      </c>
      <c r="H18" s="22" t="s">
        <v>130</v>
      </c>
      <c r="I18" s="46">
        <f t="shared" si="1"/>
        <v>1233901.8</v>
      </c>
      <c r="J18" s="108">
        <v>0.50119999999999998</v>
      </c>
      <c r="K18" s="108">
        <v>1.0024</v>
      </c>
      <c r="L18" s="18">
        <f t="shared" si="2"/>
        <v>1233901.8</v>
      </c>
      <c r="M18" s="37">
        <f>ROUND(G18*J18/12,2)</f>
        <v>102825.15</v>
      </c>
    </row>
    <row r="19" spans="1:13" ht="15.75" customHeight="1" x14ac:dyDescent="0.25">
      <c r="A19" s="112" t="s">
        <v>168</v>
      </c>
      <c r="B19" s="113"/>
      <c r="C19" s="113"/>
      <c r="D19" s="114"/>
      <c r="E19" s="31"/>
      <c r="F19" s="92"/>
      <c r="G19" s="18"/>
      <c r="H19" s="22"/>
      <c r="I19" s="46"/>
      <c r="J19" s="108"/>
      <c r="K19" s="108"/>
      <c r="L19" s="18"/>
      <c r="M19" s="37"/>
    </row>
    <row r="20" spans="1:13" x14ac:dyDescent="0.25">
      <c r="A20" s="81">
        <v>5</v>
      </c>
      <c r="B20" s="10" t="s">
        <v>39</v>
      </c>
      <c r="C20" s="7">
        <v>137</v>
      </c>
      <c r="D20" s="16" t="s">
        <v>10</v>
      </c>
      <c r="E20" s="26">
        <v>1533700</v>
      </c>
      <c r="F20" s="92">
        <v>1.6052</v>
      </c>
      <c r="G20" s="18">
        <f t="shared" ref="G20:G23" si="3">ROUND(E20*F20,0)</f>
        <v>2461895</v>
      </c>
      <c r="H20" s="22" t="s">
        <v>130</v>
      </c>
      <c r="I20" s="46">
        <f t="shared" si="1"/>
        <v>1997335.44</v>
      </c>
      <c r="J20" s="108">
        <v>0.81130000000000002</v>
      </c>
      <c r="K20" s="108">
        <v>1.0016</v>
      </c>
      <c r="L20" s="18">
        <f t="shared" si="2"/>
        <v>1997335.44</v>
      </c>
      <c r="M20" s="37">
        <f>ROUND(G20*J20/12,2)</f>
        <v>166444.62</v>
      </c>
    </row>
    <row r="21" spans="1:13" x14ac:dyDescent="0.25">
      <c r="A21" s="81">
        <v>6</v>
      </c>
      <c r="B21" s="10" t="s">
        <v>40</v>
      </c>
      <c r="C21" s="7">
        <v>159</v>
      </c>
      <c r="D21" s="16" t="s">
        <v>10</v>
      </c>
      <c r="E21" s="26">
        <v>1533700</v>
      </c>
      <c r="F21" s="92">
        <v>1.6052</v>
      </c>
      <c r="G21" s="18">
        <f t="shared" si="3"/>
        <v>2461895</v>
      </c>
      <c r="H21" s="22" t="s">
        <v>130</v>
      </c>
      <c r="I21" s="46">
        <f t="shared" si="1"/>
        <v>1997827.8</v>
      </c>
      <c r="J21" s="108">
        <v>0.8115</v>
      </c>
      <c r="K21" s="108">
        <v>1.0018</v>
      </c>
      <c r="L21" s="18">
        <f t="shared" si="2"/>
        <v>1997827.8</v>
      </c>
      <c r="M21" s="37">
        <f>ROUND(G21*J21/12,2)</f>
        <v>166485.65</v>
      </c>
    </row>
    <row r="22" spans="1:13" x14ac:dyDescent="0.25">
      <c r="A22" s="81">
        <v>7</v>
      </c>
      <c r="B22" s="10" t="s">
        <v>41</v>
      </c>
      <c r="C22" s="7">
        <v>102</v>
      </c>
      <c r="D22" s="16" t="s">
        <v>10</v>
      </c>
      <c r="E22" s="26">
        <v>1533700</v>
      </c>
      <c r="F22" s="92">
        <v>1.6052</v>
      </c>
      <c r="G22" s="18">
        <f t="shared" si="3"/>
        <v>2461895</v>
      </c>
      <c r="H22" s="22" t="s">
        <v>130</v>
      </c>
      <c r="I22" s="46">
        <f t="shared" si="1"/>
        <v>1996843.08</v>
      </c>
      <c r="J22" s="108">
        <v>0.81110000000000004</v>
      </c>
      <c r="K22" s="108">
        <v>1.0013000000000001</v>
      </c>
      <c r="L22" s="18">
        <f t="shared" si="2"/>
        <v>1996843.08</v>
      </c>
      <c r="M22" s="37">
        <f>ROUND(G22*J22/12,2)</f>
        <v>166403.59</v>
      </c>
    </row>
    <row r="23" spans="1:13" x14ac:dyDescent="0.25">
      <c r="A23" s="81">
        <v>8</v>
      </c>
      <c r="B23" s="10" t="s">
        <v>42</v>
      </c>
      <c r="C23" s="7">
        <v>193</v>
      </c>
      <c r="D23" s="16" t="s">
        <v>10</v>
      </c>
      <c r="E23" s="26">
        <v>1533700</v>
      </c>
      <c r="F23" s="92">
        <v>1.6052</v>
      </c>
      <c r="G23" s="18">
        <f t="shared" si="3"/>
        <v>2461895</v>
      </c>
      <c r="H23" s="22" t="s">
        <v>130</v>
      </c>
      <c r="I23" s="46">
        <f t="shared" si="1"/>
        <v>1997089.2</v>
      </c>
      <c r="J23" s="108">
        <v>0.81120000000000003</v>
      </c>
      <c r="K23" s="108">
        <v>1.0015000000000001</v>
      </c>
      <c r="L23" s="18">
        <f t="shared" si="2"/>
        <v>1997089.2</v>
      </c>
      <c r="M23" s="37">
        <f>ROUND(G23*J23/12,2)</f>
        <v>166424.1</v>
      </c>
    </row>
    <row r="24" spans="1:13" ht="15.75" customHeight="1" x14ac:dyDescent="0.25">
      <c r="A24" s="115" t="s">
        <v>104</v>
      </c>
      <c r="B24" s="116"/>
      <c r="C24" s="16">
        <f>SUM(C26:C46)</f>
        <v>3349</v>
      </c>
      <c r="D24" s="25"/>
      <c r="E24" s="32"/>
      <c r="F24" s="93"/>
      <c r="G24" s="28">
        <f>SUM(G26:G46)</f>
        <v>49237900</v>
      </c>
      <c r="H24" s="22"/>
      <c r="I24" s="47">
        <f>SUM(I26:I46)</f>
        <v>33152862.720000003</v>
      </c>
      <c r="J24" s="109"/>
      <c r="K24" s="109"/>
      <c r="L24" s="44">
        <f t="shared" ref="L24:M24" si="4">SUM(L26:L46)</f>
        <v>33152862.720000003</v>
      </c>
      <c r="M24" s="44">
        <f t="shared" si="4"/>
        <v>2762738.56</v>
      </c>
    </row>
    <row r="25" spans="1:13" ht="15.75" customHeight="1" x14ac:dyDescent="0.25">
      <c r="A25" s="112" t="s">
        <v>3</v>
      </c>
      <c r="B25" s="113"/>
      <c r="C25" s="113"/>
      <c r="D25" s="114"/>
      <c r="E25" s="31"/>
      <c r="F25" s="92"/>
      <c r="G25" s="18"/>
      <c r="H25" s="22"/>
      <c r="I25" s="46"/>
      <c r="J25" s="108"/>
      <c r="K25" s="108"/>
      <c r="L25" s="18"/>
      <c r="M25" s="37"/>
    </row>
    <row r="26" spans="1:13" x14ac:dyDescent="0.25">
      <c r="A26" s="86">
        <v>9</v>
      </c>
      <c r="B26" s="24" t="s">
        <v>118</v>
      </c>
      <c r="C26" s="7">
        <v>35</v>
      </c>
      <c r="D26" s="16" t="s">
        <v>10</v>
      </c>
      <c r="E26" s="26">
        <v>1533700</v>
      </c>
      <c r="F26" s="92">
        <v>1.6052</v>
      </c>
      <c r="G26" s="18">
        <f t="shared" ref="G26" si="5">ROUND(E26*F26,0)</f>
        <v>2461895</v>
      </c>
      <c r="H26" s="22" t="s">
        <v>130</v>
      </c>
      <c r="I26" s="46">
        <f t="shared" ref="I26:I32" si="6">L26</f>
        <v>1231686.1200000001</v>
      </c>
      <c r="J26" s="108">
        <v>0.50029999999999997</v>
      </c>
      <c r="K26" s="108">
        <v>1.0005999999999999</v>
      </c>
      <c r="L26" s="18">
        <f t="shared" ref="L26:L32" si="7">ROUND(M26*12,2)</f>
        <v>1231686.1200000001</v>
      </c>
      <c r="M26" s="37">
        <f t="shared" ref="M26:M32" si="8">ROUND(G26*J26/12,2)</f>
        <v>102640.51</v>
      </c>
    </row>
    <row r="27" spans="1:13" x14ac:dyDescent="0.25">
      <c r="A27" s="86">
        <v>10</v>
      </c>
      <c r="B27" s="24" t="s">
        <v>152</v>
      </c>
      <c r="C27" s="7">
        <v>52</v>
      </c>
      <c r="D27" s="16" t="s">
        <v>10</v>
      </c>
      <c r="E27" s="26">
        <v>1533700</v>
      </c>
      <c r="F27" s="92">
        <v>1.6052</v>
      </c>
      <c r="G27" s="18">
        <f t="shared" ref="G27:G30" si="9">ROUND(E27*F27,0)</f>
        <v>2461895</v>
      </c>
      <c r="H27" s="22" t="s">
        <v>130</v>
      </c>
      <c r="I27" s="46">
        <f t="shared" si="6"/>
        <v>1231932.24</v>
      </c>
      <c r="J27" s="108">
        <v>0.50039999999999996</v>
      </c>
      <c r="K27" s="108">
        <v>1.0006999999999999</v>
      </c>
      <c r="L27" s="18">
        <f t="shared" si="7"/>
        <v>1231932.24</v>
      </c>
      <c r="M27" s="37">
        <f t="shared" si="8"/>
        <v>102661.02</v>
      </c>
    </row>
    <row r="28" spans="1:13" x14ac:dyDescent="0.25">
      <c r="A28" s="86">
        <v>11</v>
      </c>
      <c r="B28" s="24" t="s">
        <v>98</v>
      </c>
      <c r="C28" s="7">
        <v>55</v>
      </c>
      <c r="D28" s="16" t="s">
        <v>10</v>
      </c>
      <c r="E28" s="26">
        <v>1533700</v>
      </c>
      <c r="F28" s="92">
        <v>1.6052</v>
      </c>
      <c r="G28" s="18">
        <f t="shared" si="9"/>
        <v>2461895</v>
      </c>
      <c r="H28" s="22" t="s">
        <v>130</v>
      </c>
      <c r="I28" s="46">
        <f t="shared" si="6"/>
        <v>1231932.24</v>
      </c>
      <c r="J28" s="108">
        <v>0.50039999999999996</v>
      </c>
      <c r="K28" s="108">
        <v>1.0006999999999999</v>
      </c>
      <c r="L28" s="18">
        <f t="shared" si="7"/>
        <v>1231932.24</v>
      </c>
      <c r="M28" s="37">
        <f t="shared" si="8"/>
        <v>102661.02</v>
      </c>
    </row>
    <row r="29" spans="1:13" x14ac:dyDescent="0.25">
      <c r="A29" s="86">
        <v>12</v>
      </c>
      <c r="B29" s="24" t="s">
        <v>153</v>
      </c>
      <c r="C29" s="7">
        <v>45</v>
      </c>
      <c r="D29" s="16" t="s">
        <v>10</v>
      </c>
      <c r="E29" s="26">
        <v>1533700</v>
      </c>
      <c r="F29" s="92">
        <v>1.6052</v>
      </c>
      <c r="G29" s="18">
        <f t="shared" si="9"/>
        <v>2461895</v>
      </c>
      <c r="H29" s="22" t="s">
        <v>130</v>
      </c>
      <c r="I29" s="46">
        <f t="shared" si="6"/>
        <v>1231932.24</v>
      </c>
      <c r="J29" s="108">
        <v>0.50039999999999996</v>
      </c>
      <c r="K29" s="108">
        <v>1.0006999999999999</v>
      </c>
      <c r="L29" s="18">
        <f t="shared" si="7"/>
        <v>1231932.24</v>
      </c>
      <c r="M29" s="37">
        <f t="shared" si="8"/>
        <v>102661.02</v>
      </c>
    </row>
    <row r="30" spans="1:13" x14ac:dyDescent="0.25">
      <c r="A30" s="86">
        <v>13</v>
      </c>
      <c r="B30" s="24" t="s">
        <v>145</v>
      </c>
      <c r="C30" s="7">
        <v>54</v>
      </c>
      <c r="D30" s="16" t="s">
        <v>10</v>
      </c>
      <c r="E30" s="26">
        <v>1533700</v>
      </c>
      <c r="F30" s="92">
        <v>1.6052</v>
      </c>
      <c r="G30" s="18">
        <f t="shared" si="9"/>
        <v>2461895</v>
      </c>
      <c r="H30" s="22" t="s">
        <v>130</v>
      </c>
      <c r="I30" s="46">
        <f t="shared" si="6"/>
        <v>1230947.52</v>
      </c>
      <c r="J30" s="108">
        <v>0.5</v>
      </c>
      <c r="K30" s="108">
        <v>1</v>
      </c>
      <c r="L30" s="18">
        <f t="shared" si="7"/>
        <v>1230947.52</v>
      </c>
      <c r="M30" s="37">
        <f t="shared" si="8"/>
        <v>102578.96</v>
      </c>
    </row>
    <row r="31" spans="1:13" ht="31.5" x14ac:dyDescent="0.25">
      <c r="A31" s="86">
        <v>14</v>
      </c>
      <c r="B31" s="24" t="s">
        <v>101</v>
      </c>
      <c r="C31" s="7">
        <v>48</v>
      </c>
      <c r="D31" s="16" t="s">
        <v>10</v>
      </c>
      <c r="E31" s="26">
        <v>1533700</v>
      </c>
      <c r="F31" s="92">
        <v>1.6052</v>
      </c>
      <c r="G31" s="18">
        <f t="shared" ref="G31:G32" si="10">ROUND(E31*F31,0)</f>
        <v>2461895</v>
      </c>
      <c r="H31" s="22" t="s">
        <v>130</v>
      </c>
      <c r="I31" s="46">
        <f t="shared" si="6"/>
        <v>1230947.52</v>
      </c>
      <c r="J31" s="108">
        <v>0.5</v>
      </c>
      <c r="K31" s="108">
        <v>1</v>
      </c>
      <c r="L31" s="18">
        <f t="shared" si="7"/>
        <v>1230947.52</v>
      </c>
      <c r="M31" s="37">
        <f t="shared" si="8"/>
        <v>102578.96</v>
      </c>
    </row>
    <row r="32" spans="1:13" x14ac:dyDescent="0.25">
      <c r="A32" s="86">
        <v>15</v>
      </c>
      <c r="B32" s="24" t="s">
        <v>102</v>
      </c>
      <c r="C32" s="7">
        <v>84</v>
      </c>
      <c r="D32" s="16" t="s">
        <v>10</v>
      </c>
      <c r="E32" s="26">
        <v>1533700</v>
      </c>
      <c r="F32" s="92">
        <v>1.6052</v>
      </c>
      <c r="G32" s="18">
        <f t="shared" si="10"/>
        <v>2461895</v>
      </c>
      <c r="H32" s="22" t="s">
        <v>130</v>
      </c>
      <c r="I32" s="46">
        <f t="shared" si="6"/>
        <v>1233901.8</v>
      </c>
      <c r="J32" s="108">
        <v>0.50119999999999998</v>
      </c>
      <c r="K32" s="108">
        <v>1.0024</v>
      </c>
      <c r="L32" s="18">
        <f t="shared" si="7"/>
        <v>1233901.8</v>
      </c>
      <c r="M32" s="37">
        <f t="shared" si="8"/>
        <v>102825.15</v>
      </c>
    </row>
    <row r="33" spans="1:13" ht="15.75" customHeight="1" x14ac:dyDescent="0.25">
      <c r="A33" s="112" t="s">
        <v>168</v>
      </c>
      <c r="B33" s="113"/>
      <c r="C33" s="113"/>
      <c r="D33" s="114"/>
      <c r="E33" s="31"/>
      <c r="F33" s="92"/>
      <c r="G33" s="18"/>
      <c r="H33" s="22"/>
      <c r="I33" s="46"/>
      <c r="J33" s="108"/>
      <c r="K33" s="108"/>
      <c r="L33" s="18"/>
      <c r="M33" s="37"/>
    </row>
    <row r="34" spans="1:13" x14ac:dyDescent="0.25">
      <c r="A34" s="86">
        <v>16</v>
      </c>
      <c r="B34" s="24" t="s">
        <v>91</v>
      </c>
      <c r="C34" s="7">
        <v>336</v>
      </c>
      <c r="D34" s="16" t="s">
        <v>10</v>
      </c>
      <c r="E34" s="26">
        <v>1533700</v>
      </c>
      <c r="F34" s="92">
        <v>1.6052</v>
      </c>
      <c r="G34" s="18">
        <f t="shared" ref="G34:G45" si="11">ROUND(E34*F34,0)</f>
        <v>2461895</v>
      </c>
      <c r="H34" s="22" t="s">
        <v>130</v>
      </c>
      <c r="I34" s="46">
        <f t="shared" ref="I34:I46" si="12">L34</f>
        <v>2003736.36</v>
      </c>
      <c r="J34" s="108">
        <v>0.81389999999999996</v>
      </c>
      <c r="K34" s="108">
        <v>1.0047999999999999</v>
      </c>
      <c r="L34" s="18">
        <f t="shared" ref="L34:L46" si="13">ROUND(M34*12,2)</f>
        <v>2003736.36</v>
      </c>
      <c r="M34" s="37">
        <f t="shared" ref="M34:M46" si="14">ROUND(G34*J34/12,2)</f>
        <v>166978.03</v>
      </c>
    </row>
    <row r="35" spans="1:13" x14ac:dyDescent="0.25">
      <c r="A35" s="86">
        <v>17</v>
      </c>
      <c r="B35" s="24" t="s">
        <v>119</v>
      </c>
      <c r="C35" s="7">
        <v>249</v>
      </c>
      <c r="D35" s="16" t="s">
        <v>10</v>
      </c>
      <c r="E35" s="26">
        <v>1533700</v>
      </c>
      <c r="F35" s="92">
        <v>1.6052</v>
      </c>
      <c r="G35" s="18">
        <f t="shared" si="11"/>
        <v>2461895</v>
      </c>
      <c r="H35" s="22" t="s">
        <v>130</v>
      </c>
      <c r="I35" s="46">
        <f t="shared" si="12"/>
        <v>1996843.08</v>
      </c>
      <c r="J35" s="108">
        <v>0.81110000000000004</v>
      </c>
      <c r="K35" s="108">
        <v>1.0014000000000001</v>
      </c>
      <c r="L35" s="18">
        <f t="shared" si="13"/>
        <v>1996843.08</v>
      </c>
      <c r="M35" s="37">
        <f t="shared" si="14"/>
        <v>166403.59</v>
      </c>
    </row>
    <row r="36" spans="1:13" x14ac:dyDescent="0.25">
      <c r="A36" s="86">
        <v>18</v>
      </c>
      <c r="B36" s="24" t="s">
        <v>93</v>
      </c>
      <c r="C36" s="7">
        <v>171</v>
      </c>
      <c r="D36" s="16" t="s">
        <v>10</v>
      </c>
      <c r="E36" s="26">
        <v>1533700</v>
      </c>
      <c r="F36" s="92">
        <v>1.6052</v>
      </c>
      <c r="G36" s="18">
        <f t="shared" si="11"/>
        <v>2461895</v>
      </c>
      <c r="H36" s="22" t="s">
        <v>130</v>
      </c>
      <c r="I36" s="46">
        <f t="shared" si="12"/>
        <v>1998812.52</v>
      </c>
      <c r="J36" s="108">
        <v>0.81189999999999996</v>
      </c>
      <c r="K36" s="108">
        <v>1.0023</v>
      </c>
      <c r="L36" s="18">
        <f t="shared" si="13"/>
        <v>1998812.52</v>
      </c>
      <c r="M36" s="37">
        <f t="shared" si="14"/>
        <v>166567.71</v>
      </c>
    </row>
    <row r="37" spans="1:13" x14ac:dyDescent="0.25">
      <c r="A37" s="86">
        <v>19</v>
      </c>
      <c r="B37" s="24" t="s">
        <v>100</v>
      </c>
      <c r="C37" s="7">
        <v>332</v>
      </c>
      <c r="D37" s="16" t="s">
        <v>10</v>
      </c>
      <c r="E37" s="26">
        <v>1533700</v>
      </c>
      <c r="F37" s="92">
        <v>1.6052</v>
      </c>
      <c r="G37" s="18">
        <f t="shared" si="11"/>
        <v>2461895</v>
      </c>
      <c r="H37" s="22" t="s">
        <v>130</v>
      </c>
      <c r="I37" s="46">
        <f t="shared" si="12"/>
        <v>2004967.32</v>
      </c>
      <c r="J37" s="108">
        <v>0.81440000000000001</v>
      </c>
      <c r="K37" s="108">
        <v>1.0054000000000001</v>
      </c>
      <c r="L37" s="18">
        <f t="shared" si="13"/>
        <v>2004967.32</v>
      </c>
      <c r="M37" s="37">
        <f t="shared" si="14"/>
        <v>167080.60999999999</v>
      </c>
    </row>
    <row r="38" spans="1:13" x14ac:dyDescent="0.25">
      <c r="A38" s="86">
        <v>20</v>
      </c>
      <c r="B38" s="24" t="s">
        <v>97</v>
      </c>
      <c r="C38" s="7">
        <v>189</v>
      </c>
      <c r="D38" s="16" t="s">
        <v>10</v>
      </c>
      <c r="E38" s="26">
        <v>1533700</v>
      </c>
      <c r="F38" s="92">
        <v>1.6052</v>
      </c>
      <c r="G38" s="18">
        <f t="shared" si="11"/>
        <v>2461895</v>
      </c>
      <c r="H38" s="22" t="s">
        <v>130</v>
      </c>
      <c r="I38" s="46">
        <f t="shared" si="12"/>
        <v>1506925.92</v>
      </c>
      <c r="J38" s="108">
        <v>0.61209999999999998</v>
      </c>
      <c r="K38" s="108">
        <v>1.0035000000000001</v>
      </c>
      <c r="L38" s="18">
        <f t="shared" si="13"/>
        <v>1506925.92</v>
      </c>
      <c r="M38" s="37">
        <f t="shared" si="14"/>
        <v>125577.16</v>
      </c>
    </row>
    <row r="39" spans="1:13" x14ac:dyDescent="0.25">
      <c r="A39" s="86">
        <v>21</v>
      </c>
      <c r="B39" s="24" t="s">
        <v>94</v>
      </c>
      <c r="C39" s="7">
        <v>264</v>
      </c>
      <c r="D39" s="16" t="s">
        <v>10</v>
      </c>
      <c r="E39" s="26">
        <v>1533700</v>
      </c>
      <c r="F39" s="92">
        <v>1.6052</v>
      </c>
      <c r="G39" s="18">
        <f t="shared" si="11"/>
        <v>2461895</v>
      </c>
      <c r="H39" s="22" t="s">
        <v>130</v>
      </c>
      <c r="I39" s="46">
        <f t="shared" si="12"/>
        <v>1509141.6</v>
      </c>
      <c r="J39" s="108">
        <v>0.61299999999999999</v>
      </c>
      <c r="K39" s="108">
        <v>1.0048999999999999</v>
      </c>
      <c r="L39" s="18">
        <f t="shared" si="13"/>
        <v>1509141.6</v>
      </c>
      <c r="M39" s="37">
        <f t="shared" si="14"/>
        <v>125761.8</v>
      </c>
    </row>
    <row r="40" spans="1:13" x14ac:dyDescent="0.25">
      <c r="A40" s="86">
        <v>22</v>
      </c>
      <c r="B40" s="24" t="s">
        <v>95</v>
      </c>
      <c r="C40" s="7">
        <v>135</v>
      </c>
      <c r="D40" s="16" t="s">
        <v>10</v>
      </c>
      <c r="E40" s="26">
        <v>1533700</v>
      </c>
      <c r="F40" s="92">
        <v>1.6052</v>
      </c>
      <c r="G40" s="18">
        <f t="shared" si="11"/>
        <v>2461895</v>
      </c>
      <c r="H40" s="22" t="s">
        <v>130</v>
      </c>
      <c r="I40" s="46">
        <f t="shared" si="12"/>
        <v>1995858.24</v>
      </c>
      <c r="J40" s="108">
        <v>0.81069999999999998</v>
      </c>
      <c r="K40" s="108">
        <v>1.0008999999999999</v>
      </c>
      <c r="L40" s="18">
        <f t="shared" si="13"/>
        <v>1995858.24</v>
      </c>
      <c r="M40" s="37">
        <f t="shared" si="14"/>
        <v>166321.51999999999</v>
      </c>
    </row>
    <row r="41" spans="1:13" x14ac:dyDescent="0.25">
      <c r="A41" s="86">
        <v>23</v>
      </c>
      <c r="B41" s="24" t="s">
        <v>99</v>
      </c>
      <c r="C41" s="7">
        <v>263</v>
      </c>
      <c r="D41" s="16" t="s">
        <v>10</v>
      </c>
      <c r="E41" s="26">
        <v>1533700</v>
      </c>
      <c r="F41" s="92">
        <v>1.6052</v>
      </c>
      <c r="G41" s="18">
        <f t="shared" si="11"/>
        <v>2461895</v>
      </c>
      <c r="H41" s="22" t="s">
        <v>130</v>
      </c>
      <c r="I41" s="46">
        <f t="shared" si="12"/>
        <v>1510372.56</v>
      </c>
      <c r="J41" s="108">
        <v>0.61350000000000005</v>
      </c>
      <c r="K41" s="108">
        <v>1.0058</v>
      </c>
      <c r="L41" s="18">
        <f t="shared" si="13"/>
        <v>1510372.56</v>
      </c>
      <c r="M41" s="37">
        <f t="shared" si="14"/>
        <v>125864.38</v>
      </c>
    </row>
    <row r="42" spans="1:13" ht="31.5" x14ac:dyDescent="0.25">
      <c r="A42" s="86">
        <v>24</v>
      </c>
      <c r="B42" s="24" t="s">
        <v>96</v>
      </c>
      <c r="C42" s="7">
        <v>144</v>
      </c>
      <c r="D42" s="16" t="s">
        <v>10</v>
      </c>
      <c r="E42" s="26">
        <v>1533700</v>
      </c>
      <c r="F42" s="92">
        <v>1.6052</v>
      </c>
      <c r="G42" s="18">
        <f t="shared" si="11"/>
        <v>2461895</v>
      </c>
      <c r="H42" s="22" t="s">
        <v>130</v>
      </c>
      <c r="I42" s="46">
        <f t="shared" si="12"/>
        <v>1997089.2</v>
      </c>
      <c r="J42" s="108">
        <v>0.81120000000000003</v>
      </c>
      <c r="K42" s="108">
        <v>1.0015000000000001</v>
      </c>
      <c r="L42" s="18">
        <f t="shared" si="13"/>
        <v>1997089.2</v>
      </c>
      <c r="M42" s="37">
        <f t="shared" si="14"/>
        <v>166424.1</v>
      </c>
    </row>
    <row r="43" spans="1:13" x14ac:dyDescent="0.25">
      <c r="A43" s="86">
        <v>25</v>
      </c>
      <c r="B43" s="24" t="s">
        <v>90</v>
      </c>
      <c r="C43" s="7">
        <v>308</v>
      </c>
      <c r="D43" s="16" t="s">
        <v>10</v>
      </c>
      <c r="E43" s="26">
        <v>1533700</v>
      </c>
      <c r="F43" s="92">
        <v>1.6052</v>
      </c>
      <c r="G43" s="18">
        <f t="shared" si="11"/>
        <v>2461895</v>
      </c>
      <c r="H43" s="22" t="s">
        <v>130</v>
      </c>
      <c r="I43" s="46">
        <f t="shared" si="12"/>
        <v>2005213.44</v>
      </c>
      <c r="J43" s="108">
        <v>0.8145</v>
      </c>
      <c r="K43" s="108">
        <v>1.0055000000000001</v>
      </c>
      <c r="L43" s="18">
        <f t="shared" si="13"/>
        <v>2005213.44</v>
      </c>
      <c r="M43" s="37">
        <f t="shared" si="14"/>
        <v>167101.12</v>
      </c>
    </row>
    <row r="44" spans="1:13" x14ac:dyDescent="0.25">
      <c r="A44" s="86">
        <v>26</v>
      </c>
      <c r="B44" s="24" t="s">
        <v>92</v>
      </c>
      <c r="C44" s="7">
        <v>194</v>
      </c>
      <c r="D44" s="16" t="s">
        <v>10</v>
      </c>
      <c r="E44" s="26">
        <v>1533700</v>
      </c>
      <c r="F44" s="92">
        <v>1.6052</v>
      </c>
      <c r="G44" s="18">
        <f t="shared" si="11"/>
        <v>2461895</v>
      </c>
      <c r="H44" s="22" t="s">
        <v>130</v>
      </c>
      <c r="I44" s="46">
        <f t="shared" si="12"/>
        <v>1998812.52</v>
      </c>
      <c r="J44" s="108">
        <v>0.81189999999999996</v>
      </c>
      <c r="K44" s="108">
        <v>1.0024</v>
      </c>
      <c r="L44" s="18">
        <f t="shared" si="13"/>
        <v>1998812.52</v>
      </c>
      <c r="M44" s="37">
        <f t="shared" si="14"/>
        <v>166567.71</v>
      </c>
    </row>
    <row r="45" spans="1:13" x14ac:dyDescent="0.25">
      <c r="A45" s="86">
        <v>27</v>
      </c>
      <c r="B45" s="24" t="s">
        <v>103</v>
      </c>
      <c r="C45" s="7">
        <v>181</v>
      </c>
      <c r="D45" s="16" t="s">
        <v>10</v>
      </c>
      <c r="E45" s="26">
        <v>1533700</v>
      </c>
      <c r="F45" s="92">
        <v>1.6052</v>
      </c>
      <c r="G45" s="18">
        <f t="shared" si="11"/>
        <v>2461895</v>
      </c>
      <c r="H45" s="22" t="s">
        <v>130</v>
      </c>
      <c r="I45" s="46">
        <f t="shared" si="12"/>
        <v>2000043.48</v>
      </c>
      <c r="J45" s="108">
        <v>0.81240000000000001</v>
      </c>
      <c r="K45" s="108">
        <v>1.0029999999999999</v>
      </c>
      <c r="L45" s="18">
        <f t="shared" si="13"/>
        <v>2000043.48</v>
      </c>
      <c r="M45" s="37">
        <f t="shared" si="14"/>
        <v>166670.29</v>
      </c>
    </row>
    <row r="46" spans="1:13" x14ac:dyDescent="0.25">
      <c r="A46" s="86">
        <v>28</v>
      </c>
      <c r="B46" s="24" t="s">
        <v>156</v>
      </c>
      <c r="C46" s="7">
        <v>210</v>
      </c>
      <c r="D46" s="16" t="s">
        <v>10</v>
      </c>
      <c r="E46" s="26">
        <v>1533700</v>
      </c>
      <c r="F46" s="92">
        <v>1.6052</v>
      </c>
      <c r="G46" s="18">
        <f t="shared" ref="G46" si="15">ROUND(E46*F46,0)</f>
        <v>2461895</v>
      </c>
      <c r="H46" s="22" t="s">
        <v>130</v>
      </c>
      <c r="I46" s="46">
        <f t="shared" si="12"/>
        <v>2001766.8</v>
      </c>
      <c r="J46" s="108">
        <v>0.81310000000000004</v>
      </c>
      <c r="K46" s="108">
        <v>1.0038</v>
      </c>
      <c r="L46" s="18">
        <f t="shared" si="13"/>
        <v>2001766.8</v>
      </c>
      <c r="M46" s="37">
        <f t="shared" si="14"/>
        <v>166813.9</v>
      </c>
    </row>
    <row r="47" spans="1:13" ht="15.75" customHeight="1" x14ac:dyDescent="0.25">
      <c r="A47" s="115" t="s">
        <v>105</v>
      </c>
      <c r="B47" s="116"/>
      <c r="C47" s="16">
        <f>SUM(C49:C58)</f>
        <v>1691</v>
      </c>
      <c r="D47" s="25"/>
      <c r="E47" s="32"/>
      <c r="F47" s="93"/>
      <c r="G47" s="28">
        <f>SUM(G49:G58)</f>
        <v>26135172</v>
      </c>
      <c r="H47" s="22"/>
      <c r="I47" s="47">
        <f>SUM(I49:I58)</f>
        <v>15906156</v>
      </c>
      <c r="J47" s="109"/>
      <c r="K47" s="109"/>
      <c r="L47" s="28">
        <f t="shared" ref="L47:M47" si="16">SUM(L49:L58)</f>
        <v>15906156</v>
      </c>
      <c r="M47" s="44">
        <f t="shared" si="16"/>
        <v>1325513</v>
      </c>
    </row>
    <row r="48" spans="1:13" ht="15.75" customHeight="1" x14ac:dyDescent="0.25">
      <c r="A48" s="130" t="s">
        <v>3</v>
      </c>
      <c r="B48" s="131"/>
      <c r="C48" s="131"/>
      <c r="D48" s="132"/>
      <c r="E48" s="30"/>
      <c r="F48" s="94"/>
      <c r="G48" s="75"/>
      <c r="H48" s="16"/>
      <c r="I48" s="45"/>
      <c r="J48" s="107"/>
      <c r="K48" s="107"/>
      <c r="L48" s="4"/>
      <c r="M48" s="43"/>
    </row>
    <row r="49" spans="1:13" x14ac:dyDescent="0.25">
      <c r="A49" s="81">
        <v>29</v>
      </c>
      <c r="B49" s="10" t="s">
        <v>161</v>
      </c>
      <c r="C49" s="7">
        <v>48</v>
      </c>
      <c r="D49" s="7" t="s">
        <v>10</v>
      </c>
      <c r="E49" s="26">
        <v>1533700</v>
      </c>
      <c r="F49" s="92">
        <v>1.8934</v>
      </c>
      <c r="G49" s="18">
        <f t="shared" ref="G49:G50" si="17">ROUND(E49*F49,0)</f>
        <v>2903908</v>
      </c>
      <c r="H49" s="22" t="s">
        <v>130</v>
      </c>
      <c r="I49" s="46">
        <f t="shared" ref="I49:I52" si="18">L49</f>
        <v>1451954.04</v>
      </c>
      <c r="J49" s="108">
        <v>0.5</v>
      </c>
      <c r="K49" s="108">
        <v>1</v>
      </c>
      <c r="L49" s="18">
        <f t="shared" ref="L49:L52" si="19">ROUND(M49*12,2)</f>
        <v>1451954.04</v>
      </c>
      <c r="M49" s="37">
        <f>ROUND(G49*J49/12,2)</f>
        <v>120996.17</v>
      </c>
    </row>
    <row r="50" spans="1:13" x14ac:dyDescent="0.25">
      <c r="A50" s="81">
        <v>30</v>
      </c>
      <c r="B50" s="10" t="s">
        <v>162</v>
      </c>
      <c r="C50" s="7">
        <v>36</v>
      </c>
      <c r="D50" s="7" t="s">
        <v>10</v>
      </c>
      <c r="E50" s="26">
        <v>1533700</v>
      </c>
      <c r="F50" s="92">
        <v>1.8934</v>
      </c>
      <c r="G50" s="18">
        <f t="shared" si="17"/>
        <v>2903908</v>
      </c>
      <c r="H50" s="22" t="s">
        <v>130</v>
      </c>
      <c r="I50" s="46">
        <f t="shared" si="18"/>
        <v>1451954.04</v>
      </c>
      <c r="J50" s="108">
        <v>0.5</v>
      </c>
      <c r="K50" s="108">
        <v>1</v>
      </c>
      <c r="L50" s="18">
        <f t="shared" si="19"/>
        <v>1451954.04</v>
      </c>
      <c r="M50" s="37">
        <f>ROUND(G50*J50/12,2)</f>
        <v>120996.17</v>
      </c>
    </row>
    <row r="51" spans="1:13" x14ac:dyDescent="0.25">
      <c r="A51" s="81">
        <v>31</v>
      </c>
      <c r="B51" s="10" t="s">
        <v>30</v>
      </c>
      <c r="C51" s="7">
        <v>83</v>
      </c>
      <c r="D51" s="7" t="s">
        <v>10</v>
      </c>
      <c r="E51" s="26">
        <v>1533700</v>
      </c>
      <c r="F51" s="92">
        <v>1.8934</v>
      </c>
      <c r="G51" s="18">
        <f>ROUND(E51*F51,0)</f>
        <v>2903908</v>
      </c>
      <c r="H51" s="22" t="s">
        <v>130</v>
      </c>
      <c r="I51" s="46">
        <f t="shared" si="18"/>
        <v>1453986.72</v>
      </c>
      <c r="J51" s="108">
        <v>0.50070000000000003</v>
      </c>
      <c r="K51" s="108">
        <v>1.0014000000000001</v>
      </c>
      <c r="L51" s="18">
        <f t="shared" si="19"/>
        <v>1453986.72</v>
      </c>
      <c r="M51" s="37">
        <f>ROUND(G51*J51/12,2)</f>
        <v>121165.56</v>
      </c>
    </row>
    <row r="52" spans="1:13" x14ac:dyDescent="0.25">
      <c r="A52" s="85">
        <v>32</v>
      </c>
      <c r="B52" s="10" t="s">
        <v>28</v>
      </c>
      <c r="C52" s="7">
        <v>85</v>
      </c>
      <c r="D52" s="7" t="s">
        <v>10</v>
      </c>
      <c r="E52" s="26">
        <v>1533700</v>
      </c>
      <c r="F52" s="92">
        <v>1.8934</v>
      </c>
      <c r="G52" s="18">
        <f>ROUND(E52*F52,0)</f>
        <v>2903908</v>
      </c>
      <c r="H52" s="22" t="s">
        <v>130</v>
      </c>
      <c r="I52" s="46">
        <f t="shared" si="18"/>
        <v>1454857.92</v>
      </c>
      <c r="J52" s="108">
        <v>0.501</v>
      </c>
      <c r="K52" s="108">
        <v>1.0019</v>
      </c>
      <c r="L52" s="18">
        <f t="shared" si="19"/>
        <v>1454857.92</v>
      </c>
      <c r="M52" s="37">
        <f>ROUND(G52*J52/12,2)</f>
        <v>121238.16</v>
      </c>
    </row>
    <row r="53" spans="1:13" ht="15.75" customHeight="1" x14ac:dyDescent="0.25">
      <c r="A53" s="112" t="s">
        <v>168</v>
      </c>
      <c r="B53" s="113"/>
      <c r="C53" s="113"/>
      <c r="D53" s="114"/>
      <c r="E53" s="31"/>
      <c r="F53" s="92"/>
      <c r="G53" s="18"/>
      <c r="H53" s="22"/>
      <c r="I53" s="46"/>
      <c r="J53" s="108"/>
      <c r="K53" s="108"/>
      <c r="L53" s="18"/>
      <c r="M53" s="37"/>
    </row>
    <row r="54" spans="1:13" x14ac:dyDescent="0.25">
      <c r="A54" s="81">
        <f>A52+1</f>
        <v>33</v>
      </c>
      <c r="B54" s="10" t="s">
        <v>27</v>
      </c>
      <c r="C54" s="7">
        <v>486</v>
      </c>
      <c r="D54" s="16" t="s">
        <v>10</v>
      </c>
      <c r="E54" s="26">
        <v>1533700</v>
      </c>
      <c r="F54" s="92">
        <v>1.8934</v>
      </c>
      <c r="G54" s="18">
        <f t="shared" ref="G54:G58" si="20">ROUND(E54*F54,0)</f>
        <v>2903908</v>
      </c>
      <c r="H54" s="22" t="s">
        <v>130</v>
      </c>
      <c r="I54" s="46">
        <f t="shared" ref="I54:I58" si="21">L54</f>
        <v>2366685</v>
      </c>
      <c r="J54" s="108">
        <v>0.81499999999999995</v>
      </c>
      <c r="K54" s="108">
        <v>1.0062</v>
      </c>
      <c r="L54" s="18">
        <f t="shared" ref="L54:L58" si="22">ROUND(M54*12,2)</f>
        <v>2366685</v>
      </c>
      <c r="M54" s="37">
        <f>ROUND(G54*J54/12,2)</f>
        <v>197223.75</v>
      </c>
    </row>
    <row r="55" spans="1:13" x14ac:dyDescent="0.25">
      <c r="A55" s="81">
        <f>A54+1</f>
        <v>34</v>
      </c>
      <c r="B55" s="10" t="s">
        <v>29</v>
      </c>
      <c r="C55" s="7">
        <v>189</v>
      </c>
      <c r="D55" s="7" t="s">
        <v>10</v>
      </c>
      <c r="E55" s="26">
        <v>1533700</v>
      </c>
      <c r="F55" s="92">
        <v>1.8934</v>
      </c>
      <c r="G55" s="18">
        <f t="shared" si="20"/>
        <v>2903908</v>
      </c>
      <c r="H55" s="22" t="s">
        <v>130</v>
      </c>
      <c r="I55" s="46">
        <f t="shared" si="21"/>
        <v>1774868.52</v>
      </c>
      <c r="J55" s="108">
        <v>0.61119999999999997</v>
      </c>
      <c r="K55" s="108">
        <v>1.0019</v>
      </c>
      <c r="L55" s="18">
        <f t="shared" si="22"/>
        <v>1774868.52</v>
      </c>
      <c r="M55" s="37">
        <f>ROUND(G55*J55/12,2)</f>
        <v>147905.71</v>
      </c>
    </row>
    <row r="56" spans="1:13" x14ac:dyDescent="0.25">
      <c r="A56" s="81">
        <f t="shared" ref="A56:A58" si="23">A55+1</f>
        <v>35</v>
      </c>
      <c r="B56" s="10" t="s">
        <v>25</v>
      </c>
      <c r="C56" s="7">
        <v>370</v>
      </c>
      <c r="D56" s="7" t="s">
        <v>10</v>
      </c>
      <c r="E56" s="26">
        <v>1533700</v>
      </c>
      <c r="F56" s="92">
        <v>1.8934</v>
      </c>
      <c r="G56" s="18">
        <f t="shared" si="20"/>
        <v>2903908</v>
      </c>
      <c r="H56" s="22" t="s">
        <v>130</v>
      </c>
      <c r="I56" s="46">
        <f t="shared" si="21"/>
        <v>2369879.2799999998</v>
      </c>
      <c r="J56" s="108">
        <v>0.81610000000000005</v>
      </c>
      <c r="K56" s="108">
        <v>1.0075000000000001</v>
      </c>
      <c r="L56" s="18">
        <f t="shared" si="22"/>
        <v>2369879.2799999998</v>
      </c>
      <c r="M56" s="37">
        <f>ROUND(G56*J56/12,2)</f>
        <v>197489.94</v>
      </c>
    </row>
    <row r="57" spans="1:13" x14ac:dyDescent="0.25">
      <c r="A57" s="81">
        <f t="shared" si="23"/>
        <v>36</v>
      </c>
      <c r="B57" s="10" t="s">
        <v>129</v>
      </c>
      <c r="C57" s="7">
        <v>251</v>
      </c>
      <c r="D57" s="7" t="s">
        <v>10</v>
      </c>
      <c r="E57" s="26">
        <v>1533700</v>
      </c>
      <c r="F57" s="92">
        <v>1.8934</v>
      </c>
      <c r="G57" s="18">
        <f t="shared" si="20"/>
        <v>2903908</v>
      </c>
      <c r="H57" s="22" t="s">
        <v>130</v>
      </c>
      <c r="I57" s="46">
        <f t="shared" si="21"/>
        <v>2362329.12</v>
      </c>
      <c r="J57" s="108">
        <v>0.8135</v>
      </c>
      <c r="K57" s="108">
        <v>1.0043</v>
      </c>
      <c r="L57" s="18">
        <f t="shared" si="22"/>
        <v>2362329.12</v>
      </c>
      <c r="M57" s="37">
        <f>ROUND(G57*J57/12,2)</f>
        <v>196860.76</v>
      </c>
    </row>
    <row r="58" spans="1:13" x14ac:dyDescent="0.25">
      <c r="A58" s="81">
        <f t="shared" si="23"/>
        <v>37</v>
      </c>
      <c r="B58" s="10" t="s">
        <v>26</v>
      </c>
      <c r="C58" s="7">
        <v>143</v>
      </c>
      <c r="D58" s="16" t="s">
        <v>10</v>
      </c>
      <c r="E58" s="26">
        <v>1533700</v>
      </c>
      <c r="F58" s="92">
        <v>1.8934</v>
      </c>
      <c r="G58" s="18">
        <f t="shared" si="20"/>
        <v>2903908</v>
      </c>
      <c r="H58" s="22" t="s">
        <v>130</v>
      </c>
      <c r="I58" s="46">
        <f t="shared" si="21"/>
        <v>1219641.3600000001</v>
      </c>
      <c r="J58" s="108">
        <v>0.42</v>
      </c>
      <c r="K58" s="108">
        <v>1</v>
      </c>
      <c r="L58" s="18">
        <f t="shared" si="22"/>
        <v>1219641.3600000001</v>
      </c>
      <c r="M58" s="37">
        <f>ROUND(G58*J58/12,2)</f>
        <v>101636.78</v>
      </c>
    </row>
    <row r="59" spans="1:13" ht="15.75" customHeight="1" x14ac:dyDescent="0.25">
      <c r="A59" s="115" t="s">
        <v>106</v>
      </c>
      <c r="B59" s="116"/>
      <c r="C59" s="16">
        <f>SUM(C61:C71)</f>
        <v>1448</v>
      </c>
      <c r="D59" s="25"/>
      <c r="E59" s="32"/>
      <c r="F59" s="93"/>
      <c r="G59" s="28">
        <f t="shared" ref="G59" si="24">SUM(G61:G71)</f>
        <v>24618950</v>
      </c>
      <c r="H59" s="22"/>
      <c r="I59" s="47">
        <f t="shared" ref="I59" si="25">SUM(I61:I71)</f>
        <v>13723587.48</v>
      </c>
      <c r="J59" s="109"/>
      <c r="K59" s="109"/>
      <c r="L59" s="28">
        <f t="shared" ref="L59:M59" si="26">SUM(L61:L71)</f>
        <v>13723587.48</v>
      </c>
      <c r="M59" s="44">
        <f t="shared" si="26"/>
        <v>1143632.29</v>
      </c>
    </row>
    <row r="60" spans="1:13" ht="15.75" customHeight="1" x14ac:dyDescent="0.25">
      <c r="A60" s="130" t="s">
        <v>3</v>
      </c>
      <c r="B60" s="131"/>
      <c r="C60" s="131"/>
      <c r="D60" s="132"/>
      <c r="E60" s="30"/>
      <c r="F60" s="94"/>
      <c r="G60" s="75"/>
      <c r="H60" s="16"/>
      <c r="I60" s="45"/>
      <c r="J60" s="107"/>
      <c r="K60" s="107"/>
      <c r="L60" s="4"/>
      <c r="M60" s="43"/>
    </row>
    <row r="61" spans="1:13" x14ac:dyDescent="0.25">
      <c r="A61" s="81">
        <f>A58+1</f>
        <v>38</v>
      </c>
      <c r="B61" s="10" t="s">
        <v>61</v>
      </c>
      <c r="C61" s="7">
        <v>63</v>
      </c>
      <c r="D61" s="7" t="s">
        <v>10</v>
      </c>
      <c r="E61" s="26">
        <v>1533700</v>
      </c>
      <c r="F61" s="92">
        <v>1.6052</v>
      </c>
      <c r="G61" s="18">
        <f t="shared" ref="G61:G66" si="27">ROUND(E61*F61,0)</f>
        <v>2461895</v>
      </c>
      <c r="H61" s="22" t="s">
        <v>130</v>
      </c>
      <c r="I61" s="46">
        <f t="shared" ref="I61:I66" si="28">L61</f>
        <v>1230947.52</v>
      </c>
      <c r="J61" s="108">
        <v>0.5</v>
      </c>
      <c r="K61" s="108">
        <v>1</v>
      </c>
      <c r="L61" s="18">
        <f t="shared" ref="L61:L66" si="29">ROUND(M61*12,2)</f>
        <v>1230947.52</v>
      </c>
      <c r="M61" s="37">
        <f t="shared" ref="M61:M66" si="30">ROUND(G61*J61/12,2)</f>
        <v>102578.96</v>
      </c>
    </row>
    <row r="62" spans="1:13" x14ac:dyDescent="0.25">
      <c r="A62" s="81">
        <f>A61+1</f>
        <v>39</v>
      </c>
      <c r="B62" s="10" t="s">
        <v>64</v>
      </c>
      <c r="C62" s="7">
        <v>66</v>
      </c>
      <c r="D62" s="7" t="s">
        <v>10</v>
      </c>
      <c r="E62" s="26">
        <v>1533700</v>
      </c>
      <c r="F62" s="92">
        <v>1.6052</v>
      </c>
      <c r="G62" s="18">
        <f t="shared" si="27"/>
        <v>2461895</v>
      </c>
      <c r="H62" s="22" t="s">
        <v>130</v>
      </c>
      <c r="I62" s="46">
        <f t="shared" si="28"/>
        <v>1230947.52</v>
      </c>
      <c r="J62" s="108">
        <v>0.5</v>
      </c>
      <c r="K62" s="108">
        <v>1</v>
      </c>
      <c r="L62" s="18">
        <f t="shared" si="29"/>
        <v>1230947.52</v>
      </c>
      <c r="M62" s="37">
        <f t="shared" si="30"/>
        <v>102578.96</v>
      </c>
    </row>
    <row r="63" spans="1:13" x14ac:dyDescent="0.25">
      <c r="A63" s="81">
        <f>A62+1</f>
        <v>40</v>
      </c>
      <c r="B63" s="10" t="s">
        <v>65</v>
      </c>
      <c r="C63" s="7">
        <v>72</v>
      </c>
      <c r="D63" s="16" t="s">
        <v>10</v>
      </c>
      <c r="E63" s="26">
        <v>1533700</v>
      </c>
      <c r="F63" s="92">
        <v>1.6052</v>
      </c>
      <c r="G63" s="18">
        <f t="shared" si="27"/>
        <v>2461895</v>
      </c>
      <c r="H63" s="22" t="s">
        <v>130</v>
      </c>
      <c r="I63" s="46">
        <f t="shared" si="28"/>
        <v>1230947.52</v>
      </c>
      <c r="J63" s="108">
        <v>0.5</v>
      </c>
      <c r="K63" s="108">
        <v>1</v>
      </c>
      <c r="L63" s="18">
        <f t="shared" si="29"/>
        <v>1230947.52</v>
      </c>
      <c r="M63" s="37">
        <f t="shared" si="30"/>
        <v>102578.96</v>
      </c>
    </row>
    <row r="64" spans="1:13" x14ac:dyDescent="0.25">
      <c r="A64" s="81">
        <f>A63+1</f>
        <v>41</v>
      </c>
      <c r="B64" s="10" t="s">
        <v>66</v>
      </c>
      <c r="C64" s="7">
        <v>77</v>
      </c>
      <c r="D64" s="16" t="s">
        <v>10</v>
      </c>
      <c r="E64" s="26">
        <v>1533700</v>
      </c>
      <c r="F64" s="92">
        <v>1.6052</v>
      </c>
      <c r="G64" s="18">
        <f t="shared" si="27"/>
        <v>2461895</v>
      </c>
      <c r="H64" s="22" t="s">
        <v>130</v>
      </c>
      <c r="I64" s="46">
        <f t="shared" si="28"/>
        <v>1233655.56</v>
      </c>
      <c r="J64" s="108">
        <v>0.50109999999999999</v>
      </c>
      <c r="K64" s="108">
        <v>1.0021</v>
      </c>
      <c r="L64" s="18">
        <f t="shared" si="29"/>
        <v>1233655.56</v>
      </c>
      <c r="M64" s="37">
        <f t="shared" si="30"/>
        <v>102804.63</v>
      </c>
    </row>
    <row r="65" spans="1:13" x14ac:dyDescent="0.25">
      <c r="A65" s="81">
        <f>A64+1</f>
        <v>42</v>
      </c>
      <c r="B65" s="10" t="s">
        <v>63</v>
      </c>
      <c r="C65" s="7">
        <v>81</v>
      </c>
      <c r="D65" s="7" t="s">
        <v>10</v>
      </c>
      <c r="E65" s="26">
        <v>1533700</v>
      </c>
      <c r="F65" s="92">
        <v>1.6052</v>
      </c>
      <c r="G65" s="18">
        <f t="shared" si="27"/>
        <v>2461895</v>
      </c>
      <c r="H65" s="22" t="s">
        <v>130</v>
      </c>
      <c r="I65" s="46">
        <f t="shared" si="28"/>
        <v>1232916.96</v>
      </c>
      <c r="J65" s="108">
        <v>0.50080000000000002</v>
      </c>
      <c r="K65" s="108">
        <v>1.0015000000000001</v>
      </c>
      <c r="L65" s="18">
        <f t="shared" si="29"/>
        <v>1232916.96</v>
      </c>
      <c r="M65" s="37">
        <f t="shared" si="30"/>
        <v>102743.08</v>
      </c>
    </row>
    <row r="66" spans="1:13" x14ac:dyDescent="0.25">
      <c r="A66" s="81">
        <f>A65+1</f>
        <v>43</v>
      </c>
      <c r="B66" s="10" t="s">
        <v>62</v>
      </c>
      <c r="C66" s="7">
        <v>93</v>
      </c>
      <c r="D66" s="7" t="s">
        <v>10</v>
      </c>
      <c r="E66" s="26">
        <v>1533700</v>
      </c>
      <c r="F66" s="92">
        <v>1.6052</v>
      </c>
      <c r="G66" s="18">
        <f t="shared" si="27"/>
        <v>2461895</v>
      </c>
      <c r="H66" s="22" t="s">
        <v>130</v>
      </c>
      <c r="I66" s="46">
        <f t="shared" si="28"/>
        <v>1230947.52</v>
      </c>
      <c r="J66" s="108">
        <v>0.5</v>
      </c>
      <c r="K66" s="108">
        <v>1</v>
      </c>
      <c r="L66" s="18">
        <f t="shared" si="29"/>
        <v>1230947.52</v>
      </c>
      <c r="M66" s="37">
        <f t="shared" si="30"/>
        <v>102578.96</v>
      </c>
    </row>
    <row r="67" spans="1:13" ht="15.75" customHeight="1" x14ac:dyDescent="0.25">
      <c r="A67" s="112" t="s">
        <v>168</v>
      </c>
      <c r="B67" s="113"/>
      <c r="C67" s="113"/>
      <c r="D67" s="113"/>
      <c r="E67" s="33"/>
      <c r="F67" s="95"/>
      <c r="G67" s="18"/>
      <c r="H67" s="22"/>
      <c r="I67" s="46"/>
      <c r="J67" s="108"/>
      <c r="K67" s="108"/>
      <c r="L67" s="18"/>
      <c r="M67" s="37"/>
    </row>
    <row r="68" spans="1:13" x14ac:dyDescent="0.25">
      <c r="A68" s="81">
        <f>A66+1</f>
        <v>44</v>
      </c>
      <c r="B68" s="10" t="s">
        <v>59</v>
      </c>
      <c r="C68" s="7">
        <v>220</v>
      </c>
      <c r="D68" s="16" t="s">
        <v>10</v>
      </c>
      <c r="E68" s="26">
        <v>1533700</v>
      </c>
      <c r="F68" s="92">
        <v>1.6052</v>
      </c>
      <c r="G68" s="18">
        <f t="shared" ref="G68:G71" si="31">ROUND(E68*F68,0)</f>
        <v>2461895</v>
      </c>
      <c r="H68" s="22" t="s">
        <v>130</v>
      </c>
      <c r="I68" s="46">
        <f t="shared" ref="I68:I71" si="32">L68</f>
        <v>2000782.08</v>
      </c>
      <c r="J68" s="108">
        <v>0.81269999999999998</v>
      </c>
      <c r="K68" s="108">
        <v>1.0033000000000001</v>
      </c>
      <c r="L68" s="18">
        <f t="shared" ref="L68:L71" si="33">ROUND(M68*12,2)</f>
        <v>2000782.08</v>
      </c>
      <c r="M68" s="37">
        <f>ROUND(G68*J68/12,2)</f>
        <v>166731.84</v>
      </c>
    </row>
    <row r="69" spans="1:13" x14ac:dyDescent="0.25">
      <c r="A69" s="81">
        <f>A68+1</f>
        <v>45</v>
      </c>
      <c r="B69" s="10" t="s">
        <v>60</v>
      </c>
      <c r="C69" s="7">
        <v>146</v>
      </c>
      <c r="D69" s="7" t="s">
        <v>10</v>
      </c>
      <c r="E69" s="26">
        <v>1533700</v>
      </c>
      <c r="F69" s="92">
        <v>1.6052</v>
      </c>
      <c r="G69" s="18">
        <f t="shared" si="31"/>
        <v>2461895</v>
      </c>
      <c r="H69" s="22" t="s">
        <v>130</v>
      </c>
      <c r="I69" s="46">
        <f t="shared" si="32"/>
        <v>1033995.96</v>
      </c>
      <c r="J69" s="108">
        <v>0.42</v>
      </c>
      <c r="K69" s="108">
        <v>1</v>
      </c>
      <c r="L69" s="18">
        <f t="shared" si="33"/>
        <v>1033995.96</v>
      </c>
      <c r="M69" s="37">
        <f>ROUND(G69*J69/12,2)</f>
        <v>86166.33</v>
      </c>
    </row>
    <row r="70" spans="1:13" x14ac:dyDescent="0.25">
      <c r="A70" s="81">
        <f t="shared" ref="A70:A71" si="34">A69+1</f>
        <v>46</v>
      </c>
      <c r="B70" s="10" t="s">
        <v>67</v>
      </c>
      <c r="C70" s="7">
        <v>457</v>
      </c>
      <c r="D70" s="7" t="s">
        <v>10</v>
      </c>
      <c r="E70" s="26">
        <v>1533700</v>
      </c>
      <c r="F70" s="92">
        <v>1.6052</v>
      </c>
      <c r="G70" s="18">
        <f t="shared" si="31"/>
        <v>2461895</v>
      </c>
      <c r="H70" s="22" t="s">
        <v>130</v>
      </c>
      <c r="I70" s="46">
        <f t="shared" si="32"/>
        <v>2011614.36</v>
      </c>
      <c r="J70" s="108">
        <v>0.81710000000000005</v>
      </c>
      <c r="K70" s="108">
        <v>1.0087999999999999</v>
      </c>
      <c r="L70" s="18">
        <f t="shared" si="33"/>
        <v>2011614.36</v>
      </c>
      <c r="M70" s="37">
        <f>ROUND(G70*J70/12,2)</f>
        <v>167634.53</v>
      </c>
    </row>
    <row r="71" spans="1:13" x14ac:dyDescent="0.25">
      <c r="A71" s="81">
        <f t="shared" si="34"/>
        <v>47</v>
      </c>
      <c r="B71" s="10" t="s">
        <v>68</v>
      </c>
      <c r="C71" s="7">
        <v>173</v>
      </c>
      <c r="D71" s="7" t="s">
        <v>10</v>
      </c>
      <c r="E71" s="26">
        <v>1533700</v>
      </c>
      <c r="F71" s="92">
        <v>1.6052</v>
      </c>
      <c r="G71" s="18">
        <f t="shared" si="31"/>
        <v>2461895</v>
      </c>
      <c r="H71" s="22" t="s">
        <v>130</v>
      </c>
      <c r="I71" s="46">
        <f t="shared" si="32"/>
        <v>1286832.48</v>
      </c>
      <c r="J71" s="108">
        <v>0.52270000000000005</v>
      </c>
      <c r="K71" s="108">
        <v>1.0052000000000001</v>
      </c>
      <c r="L71" s="18">
        <f t="shared" si="33"/>
        <v>1286832.48</v>
      </c>
      <c r="M71" s="37">
        <f>ROUND(G71*J71/12,2)</f>
        <v>107236.04</v>
      </c>
    </row>
    <row r="72" spans="1:13" ht="15.75" customHeight="1" x14ac:dyDescent="0.25">
      <c r="A72" s="115" t="s">
        <v>107</v>
      </c>
      <c r="B72" s="116"/>
      <c r="C72" s="16">
        <f>SUM(C74:C84)</f>
        <v>2087</v>
      </c>
      <c r="D72" s="25"/>
      <c r="E72" s="32"/>
      <c r="F72" s="93"/>
      <c r="G72" s="28">
        <f>SUM(G74:G84)</f>
        <v>22962560</v>
      </c>
      <c r="H72" s="22"/>
      <c r="I72" s="47">
        <f>SUM(I74:I84)</f>
        <v>14962863.120000001</v>
      </c>
      <c r="J72" s="109"/>
      <c r="K72" s="109"/>
      <c r="L72" s="28">
        <f>SUM(L74:L84)</f>
        <v>14962863.120000001</v>
      </c>
      <c r="M72" s="44">
        <f>SUM(M74:M84)</f>
        <v>1246905.26</v>
      </c>
    </row>
    <row r="73" spans="1:13" ht="15.75" customHeight="1" x14ac:dyDescent="0.25">
      <c r="A73" s="112" t="s">
        <v>3</v>
      </c>
      <c r="B73" s="113"/>
      <c r="C73" s="113"/>
      <c r="D73" s="114"/>
      <c r="E73" s="10"/>
      <c r="F73" s="92"/>
      <c r="G73" s="18"/>
      <c r="H73" s="22"/>
      <c r="I73" s="46"/>
      <c r="J73" s="108"/>
      <c r="K73" s="108"/>
      <c r="L73" s="18"/>
      <c r="M73" s="37"/>
    </row>
    <row r="74" spans="1:13" x14ac:dyDescent="0.25">
      <c r="A74" s="81">
        <f>A71+1</f>
        <v>48</v>
      </c>
      <c r="B74" s="10" t="s">
        <v>44</v>
      </c>
      <c r="C74" s="7">
        <v>50</v>
      </c>
      <c r="D74" s="16" t="s">
        <v>10</v>
      </c>
      <c r="E74" s="26">
        <v>1533700</v>
      </c>
      <c r="F74" s="91">
        <v>1.4972000000000001</v>
      </c>
      <c r="G74" s="18">
        <f t="shared" ref="G74:G76" si="35">ROUND(E74*F74,0)</f>
        <v>2296256</v>
      </c>
      <c r="H74" s="22" t="s">
        <v>130</v>
      </c>
      <c r="I74" s="46">
        <f t="shared" ref="I74:I76" si="36">L74</f>
        <v>1149276.1200000001</v>
      </c>
      <c r="J74" s="108">
        <v>0.50049999999999994</v>
      </c>
      <c r="K74" s="108">
        <v>1.0009999999999999</v>
      </c>
      <c r="L74" s="18">
        <f t="shared" ref="L74:L76" si="37">ROUND(M74*12,2)</f>
        <v>1149276.1200000001</v>
      </c>
      <c r="M74" s="37">
        <f>ROUND(G74*J74/12,2)</f>
        <v>95773.01</v>
      </c>
    </row>
    <row r="75" spans="1:13" x14ac:dyDescent="0.25">
      <c r="A75" s="81">
        <f>A74+1</f>
        <v>49</v>
      </c>
      <c r="B75" s="10" t="s">
        <v>45</v>
      </c>
      <c r="C75" s="7">
        <v>79</v>
      </c>
      <c r="D75" s="16" t="s">
        <v>10</v>
      </c>
      <c r="E75" s="26">
        <v>1533700</v>
      </c>
      <c r="F75" s="91">
        <v>1.4972000000000001</v>
      </c>
      <c r="G75" s="18">
        <f t="shared" si="35"/>
        <v>2296256</v>
      </c>
      <c r="H75" s="22" t="s">
        <v>130</v>
      </c>
      <c r="I75" s="46">
        <f t="shared" si="36"/>
        <v>1150883.52</v>
      </c>
      <c r="J75" s="108">
        <v>0.50119999999999998</v>
      </c>
      <c r="K75" s="108">
        <v>1.0024</v>
      </c>
      <c r="L75" s="18">
        <f t="shared" si="37"/>
        <v>1150883.52</v>
      </c>
      <c r="M75" s="37">
        <f>ROUND(G75*J75/12,2)</f>
        <v>95906.96</v>
      </c>
    </row>
    <row r="76" spans="1:13" x14ac:dyDescent="0.25">
      <c r="A76" s="81">
        <f>A75+1</f>
        <v>50</v>
      </c>
      <c r="B76" s="10" t="s">
        <v>51</v>
      </c>
      <c r="C76" s="7">
        <v>88</v>
      </c>
      <c r="D76" s="16" t="s">
        <v>10</v>
      </c>
      <c r="E76" s="26">
        <v>1533700</v>
      </c>
      <c r="F76" s="91">
        <v>1.4972000000000001</v>
      </c>
      <c r="G76" s="18">
        <f t="shared" si="35"/>
        <v>2296256</v>
      </c>
      <c r="H76" s="22" t="s">
        <v>130</v>
      </c>
      <c r="I76" s="46">
        <f t="shared" si="36"/>
        <v>1150653.8400000001</v>
      </c>
      <c r="J76" s="108">
        <v>0.50109999999999999</v>
      </c>
      <c r="K76" s="108">
        <v>1.0022</v>
      </c>
      <c r="L76" s="18">
        <f t="shared" si="37"/>
        <v>1150653.8400000001</v>
      </c>
      <c r="M76" s="37">
        <f>ROUND(G76*J76/12,2)</f>
        <v>95887.82</v>
      </c>
    </row>
    <row r="77" spans="1:13" ht="15.75" customHeight="1" x14ac:dyDescent="0.25">
      <c r="A77" s="112" t="s">
        <v>168</v>
      </c>
      <c r="B77" s="113"/>
      <c r="C77" s="113"/>
      <c r="D77" s="114"/>
      <c r="E77" s="34"/>
      <c r="F77" s="92"/>
      <c r="G77" s="18"/>
      <c r="H77" s="22"/>
      <c r="I77" s="46"/>
      <c r="J77" s="108"/>
      <c r="K77" s="108"/>
      <c r="L77" s="18"/>
      <c r="M77" s="37"/>
    </row>
    <row r="78" spans="1:13" x14ac:dyDescent="0.25">
      <c r="A78" s="81">
        <f>A76+1</f>
        <v>51</v>
      </c>
      <c r="B78" s="10" t="s">
        <v>46</v>
      </c>
      <c r="C78" s="7">
        <v>101</v>
      </c>
      <c r="D78" s="16" t="s">
        <v>10</v>
      </c>
      <c r="E78" s="26">
        <v>1533700</v>
      </c>
      <c r="F78" s="91">
        <v>1.4972000000000001</v>
      </c>
      <c r="G78" s="18">
        <f>ROUND(E78*F78,0)</f>
        <v>2296256</v>
      </c>
      <c r="H78" s="22" t="s">
        <v>130</v>
      </c>
      <c r="I78" s="46">
        <f t="shared" ref="I78:I84" si="38">L78</f>
        <v>1197727.08</v>
      </c>
      <c r="J78" s="108">
        <v>0.52159999999999995</v>
      </c>
      <c r="K78" s="108">
        <v>1.0031000000000001</v>
      </c>
      <c r="L78" s="18">
        <f t="shared" ref="L78:L84" si="39">ROUND(M78*12,2)</f>
        <v>1197727.08</v>
      </c>
      <c r="M78" s="37">
        <f t="shared" ref="M78:M84" si="40">ROUND(G78*J78/12,2)</f>
        <v>99810.59</v>
      </c>
    </row>
    <row r="79" spans="1:13" x14ac:dyDescent="0.25">
      <c r="A79" s="81">
        <f>A78+1</f>
        <v>52</v>
      </c>
      <c r="B79" s="10" t="s">
        <v>47</v>
      </c>
      <c r="C79" s="7">
        <v>526</v>
      </c>
      <c r="D79" s="16" t="s">
        <v>10</v>
      </c>
      <c r="E79" s="26">
        <v>1533700</v>
      </c>
      <c r="F79" s="92">
        <v>1.4972000000000001</v>
      </c>
      <c r="G79" s="18">
        <f t="shared" ref="G79:G84" si="41">ROUND(E79*F79,0)</f>
        <v>2296256</v>
      </c>
      <c r="H79" s="22" t="s">
        <v>130</v>
      </c>
      <c r="I79" s="46">
        <f t="shared" si="38"/>
        <v>1881781.8</v>
      </c>
      <c r="J79" s="108">
        <v>0.81950000000000001</v>
      </c>
      <c r="K79" s="108">
        <v>1.0117</v>
      </c>
      <c r="L79" s="18">
        <f t="shared" si="39"/>
        <v>1881781.8</v>
      </c>
      <c r="M79" s="37">
        <f t="shared" si="40"/>
        <v>156815.15</v>
      </c>
    </row>
    <row r="80" spans="1:13" x14ac:dyDescent="0.25">
      <c r="A80" s="81">
        <f t="shared" ref="A80:A84" si="42">A79+1</f>
        <v>53</v>
      </c>
      <c r="B80" s="10" t="s">
        <v>48</v>
      </c>
      <c r="C80" s="7">
        <v>148</v>
      </c>
      <c r="D80" s="16" t="s">
        <v>10</v>
      </c>
      <c r="E80" s="26">
        <v>1533700</v>
      </c>
      <c r="F80" s="92">
        <v>1.4972000000000001</v>
      </c>
      <c r="G80" s="18">
        <f t="shared" si="41"/>
        <v>2296256</v>
      </c>
      <c r="H80" s="22" t="s">
        <v>130</v>
      </c>
      <c r="I80" s="46">
        <f t="shared" si="38"/>
        <v>1864789.44</v>
      </c>
      <c r="J80" s="108">
        <v>0.81210000000000004</v>
      </c>
      <c r="K80" s="108">
        <v>1.0025999999999999</v>
      </c>
      <c r="L80" s="18">
        <f t="shared" si="39"/>
        <v>1864789.44</v>
      </c>
      <c r="M80" s="37">
        <f t="shared" si="40"/>
        <v>155399.12</v>
      </c>
    </row>
    <row r="81" spans="1:13" x14ac:dyDescent="0.25">
      <c r="A81" s="81">
        <f t="shared" si="42"/>
        <v>54</v>
      </c>
      <c r="B81" s="10" t="s">
        <v>49</v>
      </c>
      <c r="C81" s="7">
        <v>208</v>
      </c>
      <c r="D81" s="16" t="s">
        <v>10</v>
      </c>
      <c r="E81" s="26">
        <v>1533700</v>
      </c>
      <c r="F81" s="92">
        <v>1.4972000000000001</v>
      </c>
      <c r="G81" s="18">
        <f t="shared" si="41"/>
        <v>2296256</v>
      </c>
      <c r="H81" s="22" t="s">
        <v>130</v>
      </c>
      <c r="I81" s="46">
        <f t="shared" si="38"/>
        <v>1863870.96</v>
      </c>
      <c r="J81" s="108">
        <v>0.81169999999999998</v>
      </c>
      <c r="K81" s="108">
        <v>1.0021</v>
      </c>
      <c r="L81" s="18">
        <f t="shared" si="39"/>
        <v>1863870.96</v>
      </c>
      <c r="M81" s="37">
        <f t="shared" si="40"/>
        <v>155322.57999999999</v>
      </c>
    </row>
    <row r="82" spans="1:13" x14ac:dyDescent="0.25">
      <c r="A82" s="81">
        <f t="shared" si="42"/>
        <v>55</v>
      </c>
      <c r="B82" s="10" t="s">
        <v>50</v>
      </c>
      <c r="C82" s="7">
        <v>382</v>
      </c>
      <c r="D82" s="16" t="s">
        <v>10</v>
      </c>
      <c r="E82" s="26">
        <v>1533700</v>
      </c>
      <c r="F82" s="92">
        <v>1.4972000000000001</v>
      </c>
      <c r="G82" s="18">
        <f t="shared" si="41"/>
        <v>2296256</v>
      </c>
      <c r="H82" s="22" t="s">
        <v>130</v>
      </c>
      <c r="I82" s="46">
        <f t="shared" si="38"/>
        <v>1873515.24</v>
      </c>
      <c r="J82" s="108">
        <v>0.81589999999999996</v>
      </c>
      <c r="K82" s="108">
        <v>1.0073000000000001</v>
      </c>
      <c r="L82" s="18">
        <f t="shared" si="39"/>
        <v>1873515.24</v>
      </c>
      <c r="M82" s="37">
        <f t="shared" si="40"/>
        <v>156126.26999999999</v>
      </c>
    </row>
    <row r="83" spans="1:13" x14ac:dyDescent="0.25">
      <c r="A83" s="81">
        <f t="shared" si="42"/>
        <v>56</v>
      </c>
      <c r="B83" s="10" t="s">
        <v>52</v>
      </c>
      <c r="C83" s="7">
        <v>213</v>
      </c>
      <c r="D83" s="16" t="s">
        <v>10</v>
      </c>
      <c r="E83" s="26">
        <v>1533700</v>
      </c>
      <c r="F83" s="92">
        <v>1.4972000000000001</v>
      </c>
      <c r="G83" s="18">
        <f t="shared" si="41"/>
        <v>2296256</v>
      </c>
      <c r="H83" s="22" t="s">
        <v>130</v>
      </c>
      <c r="I83" s="46">
        <f t="shared" si="38"/>
        <v>964427.52</v>
      </c>
      <c r="J83" s="108">
        <v>0.42</v>
      </c>
      <c r="K83" s="108">
        <v>1</v>
      </c>
      <c r="L83" s="18">
        <f t="shared" si="39"/>
        <v>964427.52</v>
      </c>
      <c r="M83" s="37">
        <f t="shared" si="40"/>
        <v>80368.960000000006</v>
      </c>
    </row>
    <row r="84" spans="1:13" x14ac:dyDescent="0.25">
      <c r="A84" s="81">
        <f t="shared" si="42"/>
        <v>57</v>
      </c>
      <c r="B84" s="10" t="s">
        <v>53</v>
      </c>
      <c r="C84" s="7">
        <v>292</v>
      </c>
      <c r="D84" s="16" t="s">
        <v>10</v>
      </c>
      <c r="E84" s="26">
        <v>1533700</v>
      </c>
      <c r="F84" s="92">
        <v>1.4972000000000001</v>
      </c>
      <c r="G84" s="18">
        <f t="shared" si="41"/>
        <v>2296256</v>
      </c>
      <c r="H84" s="22" t="s">
        <v>130</v>
      </c>
      <c r="I84" s="46">
        <f t="shared" si="38"/>
        <v>1865937.6</v>
      </c>
      <c r="J84" s="108">
        <v>0.81259999999999999</v>
      </c>
      <c r="K84" s="108">
        <v>1.0032000000000001</v>
      </c>
      <c r="L84" s="18">
        <f t="shared" si="39"/>
        <v>1865937.6</v>
      </c>
      <c r="M84" s="37">
        <f t="shared" si="40"/>
        <v>155494.79999999999</v>
      </c>
    </row>
    <row r="85" spans="1:13" ht="15.75" customHeight="1" x14ac:dyDescent="0.25">
      <c r="A85" s="115" t="s">
        <v>108</v>
      </c>
      <c r="B85" s="116"/>
      <c r="C85" s="16">
        <f>SUM(C87:C94)</f>
        <v>2021</v>
      </c>
      <c r="D85" s="25"/>
      <c r="E85" s="32"/>
      <c r="F85" s="93"/>
      <c r="G85" s="28">
        <f t="shared" ref="G85" si="43">SUM(G87:G94)</f>
        <v>20327356</v>
      </c>
      <c r="H85" s="22"/>
      <c r="I85" s="47">
        <f t="shared" ref="I85" si="44">SUM(I87:I94)</f>
        <v>15623605.800000001</v>
      </c>
      <c r="J85" s="109"/>
      <c r="K85" s="109"/>
      <c r="L85" s="28">
        <f t="shared" ref="L85:M85" si="45">SUM(L87:L94)</f>
        <v>15623605.800000001</v>
      </c>
      <c r="M85" s="44">
        <f t="shared" si="45"/>
        <v>1301967.1500000001</v>
      </c>
    </row>
    <row r="86" spans="1:13" ht="15.75" customHeight="1" x14ac:dyDescent="0.25">
      <c r="A86" s="112" t="s">
        <v>3</v>
      </c>
      <c r="B86" s="113"/>
      <c r="C86" s="113"/>
      <c r="D86" s="114"/>
      <c r="E86" s="10"/>
      <c r="F86" s="92"/>
      <c r="G86" s="18"/>
      <c r="H86" s="22"/>
      <c r="I86" s="46"/>
      <c r="J86" s="108"/>
      <c r="K86" s="108"/>
      <c r="L86" s="18"/>
      <c r="M86" s="37"/>
    </row>
    <row r="87" spans="1:13" x14ac:dyDescent="0.25">
      <c r="A87" s="81">
        <f>A84+1</f>
        <v>58</v>
      </c>
      <c r="B87" s="10" t="s">
        <v>15</v>
      </c>
      <c r="C87" s="7">
        <v>59</v>
      </c>
      <c r="D87" s="16" t="s">
        <v>4</v>
      </c>
      <c r="E87" s="26">
        <v>1533700</v>
      </c>
      <c r="F87" s="92">
        <v>1.8934</v>
      </c>
      <c r="G87" s="18">
        <f>ROUND(E87*F87,0)</f>
        <v>2903908</v>
      </c>
      <c r="H87" s="22" t="s">
        <v>130</v>
      </c>
      <c r="I87" s="46">
        <f t="shared" ref="I87" si="46">L87</f>
        <v>1452534.84</v>
      </c>
      <c r="J87" s="108">
        <v>0.50019999999999998</v>
      </c>
      <c r="K87" s="108">
        <v>1.0004999999999999</v>
      </c>
      <c r="L87" s="18">
        <f t="shared" ref="L87" si="47">ROUND(M87*12,2)</f>
        <v>1452534.84</v>
      </c>
      <c r="M87" s="37">
        <f>ROUND(G87*J87/12,2)</f>
        <v>121044.57</v>
      </c>
    </row>
    <row r="88" spans="1:13" ht="15.75" customHeight="1" x14ac:dyDescent="0.25">
      <c r="A88" s="112" t="s">
        <v>168</v>
      </c>
      <c r="B88" s="113"/>
      <c r="C88" s="113"/>
      <c r="D88" s="114"/>
      <c r="E88" s="31"/>
      <c r="F88" s="92"/>
      <c r="G88" s="18"/>
      <c r="H88" s="22"/>
      <c r="I88" s="46"/>
      <c r="J88" s="108"/>
      <c r="K88" s="108"/>
      <c r="L88" s="18"/>
      <c r="M88" s="37"/>
    </row>
    <row r="89" spans="1:13" x14ac:dyDescent="0.25">
      <c r="A89" s="81">
        <f>A87+1</f>
        <v>59</v>
      </c>
      <c r="B89" s="10" t="s">
        <v>13</v>
      </c>
      <c r="C89" s="7">
        <v>327</v>
      </c>
      <c r="D89" s="16" t="s">
        <v>4</v>
      </c>
      <c r="E89" s="26">
        <v>1533700</v>
      </c>
      <c r="F89" s="92">
        <v>1.8934</v>
      </c>
      <c r="G89" s="18">
        <f t="shared" ref="G89:G94" si="48">ROUND(E89*F89,0)</f>
        <v>2903908</v>
      </c>
      <c r="H89" s="22" t="s">
        <v>130</v>
      </c>
      <c r="I89" s="46">
        <f t="shared" ref="I89:I94" si="49">L89</f>
        <v>2365233.12</v>
      </c>
      <c r="J89" s="108">
        <v>0.8145</v>
      </c>
      <c r="K89" s="108">
        <v>1.0056</v>
      </c>
      <c r="L89" s="18">
        <f t="shared" ref="L89:L94" si="50">ROUND(M89*12,2)</f>
        <v>2365233.12</v>
      </c>
      <c r="M89" s="37">
        <f t="shared" ref="M89:M94" si="51">ROUND(G89*J89/12,2)</f>
        <v>197102.76</v>
      </c>
    </row>
    <row r="90" spans="1:13" x14ac:dyDescent="0.25">
      <c r="A90" s="81">
        <f>A89+1</f>
        <v>60</v>
      </c>
      <c r="B90" s="10" t="s">
        <v>14</v>
      </c>
      <c r="C90" s="7">
        <v>153</v>
      </c>
      <c r="D90" s="16" t="s">
        <v>4</v>
      </c>
      <c r="E90" s="26">
        <v>1533700</v>
      </c>
      <c r="F90" s="92">
        <v>1.8934</v>
      </c>
      <c r="G90" s="18">
        <f t="shared" si="48"/>
        <v>2903908</v>
      </c>
      <c r="H90" s="22" t="s">
        <v>130</v>
      </c>
      <c r="I90" s="46">
        <f t="shared" si="49"/>
        <v>2357973.2400000002</v>
      </c>
      <c r="J90" s="108">
        <v>0.81200000000000006</v>
      </c>
      <c r="K90" s="108">
        <v>1.0024999999999999</v>
      </c>
      <c r="L90" s="18">
        <f t="shared" si="50"/>
        <v>2357973.2400000002</v>
      </c>
      <c r="M90" s="37">
        <f t="shared" si="51"/>
        <v>196497.77</v>
      </c>
    </row>
    <row r="91" spans="1:13" x14ac:dyDescent="0.25">
      <c r="A91" s="81">
        <f t="shared" ref="A91:A94" si="52">A90+1</f>
        <v>61</v>
      </c>
      <c r="B91" s="10" t="s">
        <v>16</v>
      </c>
      <c r="C91" s="7">
        <v>600</v>
      </c>
      <c r="D91" s="16" t="s">
        <v>4</v>
      </c>
      <c r="E91" s="26">
        <v>1533700</v>
      </c>
      <c r="F91" s="92">
        <v>1.8934</v>
      </c>
      <c r="G91" s="18">
        <f t="shared" si="48"/>
        <v>2903908</v>
      </c>
      <c r="H91" s="22" t="s">
        <v>130</v>
      </c>
      <c r="I91" s="46">
        <f t="shared" si="49"/>
        <v>2369879.2799999998</v>
      </c>
      <c r="J91" s="108">
        <v>0.81610000000000005</v>
      </c>
      <c r="K91" s="108">
        <v>1.0075000000000001</v>
      </c>
      <c r="L91" s="18">
        <f t="shared" si="50"/>
        <v>2369879.2799999998</v>
      </c>
      <c r="M91" s="37">
        <f t="shared" si="51"/>
        <v>197489.94</v>
      </c>
    </row>
    <row r="92" spans="1:13" x14ac:dyDescent="0.25">
      <c r="A92" s="81">
        <f t="shared" si="52"/>
        <v>62</v>
      </c>
      <c r="B92" s="10" t="s">
        <v>17</v>
      </c>
      <c r="C92" s="7">
        <v>467</v>
      </c>
      <c r="D92" s="16" t="s">
        <v>4</v>
      </c>
      <c r="E92" s="26">
        <v>1533700</v>
      </c>
      <c r="F92" s="92">
        <v>1.8934</v>
      </c>
      <c r="G92" s="18">
        <f t="shared" si="48"/>
        <v>2903908</v>
      </c>
      <c r="H92" s="22" t="s">
        <v>130</v>
      </c>
      <c r="I92" s="46">
        <f t="shared" si="49"/>
        <v>2364361.92</v>
      </c>
      <c r="J92" s="108">
        <v>0.81420000000000003</v>
      </c>
      <c r="K92" s="108">
        <v>1.0052000000000001</v>
      </c>
      <c r="L92" s="18">
        <f t="shared" si="50"/>
        <v>2364361.92</v>
      </c>
      <c r="M92" s="37">
        <f t="shared" si="51"/>
        <v>197030.16</v>
      </c>
    </row>
    <row r="93" spans="1:13" x14ac:dyDescent="0.25">
      <c r="A93" s="81">
        <f t="shared" si="52"/>
        <v>63</v>
      </c>
      <c r="B93" s="10" t="s">
        <v>18</v>
      </c>
      <c r="C93" s="7">
        <v>267</v>
      </c>
      <c r="D93" s="16" t="s">
        <v>4</v>
      </c>
      <c r="E93" s="26">
        <v>1533700</v>
      </c>
      <c r="F93" s="92">
        <v>1.8934</v>
      </c>
      <c r="G93" s="18">
        <f t="shared" si="48"/>
        <v>2903908</v>
      </c>
      <c r="H93" s="22" t="s">
        <v>130</v>
      </c>
      <c r="I93" s="46">
        <f t="shared" si="49"/>
        <v>2358263.64</v>
      </c>
      <c r="J93" s="108">
        <v>0.81210000000000004</v>
      </c>
      <c r="K93" s="108">
        <v>1.0025999999999999</v>
      </c>
      <c r="L93" s="18">
        <f t="shared" si="50"/>
        <v>2358263.64</v>
      </c>
      <c r="M93" s="37">
        <f t="shared" si="51"/>
        <v>196521.97</v>
      </c>
    </row>
    <row r="94" spans="1:13" x14ac:dyDescent="0.25">
      <c r="A94" s="81">
        <f t="shared" si="52"/>
        <v>64</v>
      </c>
      <c r="B94" s="10" t="s">
        <v>19</v>
      </c>
      <c r="C94" s="7">
        <v>148</v>
      </c>
      <c r="D94" s="16" t="s">
        <v>4</v>
      </c>
      <c r="E94" s="26">
        <v>1533700</v>
      </c>
      <c r="F94" s="92">
        <v>1.8934</v>
      </c>
      <c r="G94" s="18">
        <f t="shared" si="48"/>
        <v>2903908</v>
      </c>
      <c r="H94" s="22" t="s">
        <v>130</v>
      </c>
      <c r="I94" s="46">
        <f t="shared" si="49"/>
        <v>2355359.7599999998</v>
      </c>
      <c r="J94" s="108">
        <v>0.81110000000000004</v>
      </c>
      <c r="K94" s="108">
        <v>1.0014000000000001</v>
      </c>
      <c r="L94" s="18">
        <f t="shared" si="50"/>
        <v>2355359.7599999998</v>
      </c>
      <c r="M94" s="37">
        <f t="shared" si="51"/>
        <v>196279.98</v>
      </c>
    </row>
    <row r="95" spans="1:13" ht="15.75" customHeight="1" x14ac:dyDescent="0.25">
      <c r="A95" s="115" t="s">
        <v>109</v>
      </c>
      <c r="B95" s="116"/>
      <c r="C95" s="16">
        <f>SUM(C97:C104)</f>
        <v>1901</v>
      </c>
      <c r="D95" s="25"/>
      <c r="E95" s="32"/>
      <c r="F95" s="93"/>
      <c r="G95" s="28">
        <f>SUM(G97:G104)</f>
        <v>18370048</v>
      </c>
      <c r="H95" s="22"/>
      <c r="I95" s="47">
        <f>SUM(I97:I104)</f>
        <v>14009228.279999999</v>
      </c>
      <c r="J95" s="109"/>
      <c r="K95" s="109"/>
      <c r="L95" s="28">
        <f>SUM(L97:L104)</f>
        <v>14009228.279999999</v>
      </c>
      <c r="M95" s="44">
        <f>SUM(M97:M104)</f>
        <v>1167435.69</v>
      </c>
    </row>
    <row r="96" spans="1:13" ht="15.75" customHeight="1" x14ac:dyDescent="0.25">
      <c r="A96" s="112" t="s">
        <v>168</v>
      </c>
      <c r="B96" s="113"/>
      <c r="C96" s="113"/>
      <c r="D96" s="114"/>
      <c r="E96" s="10"/>
      <c r="F96" s="92"/>
      <c r="G96" s="18"/>
      <c r="H96" s="22"/>
      <c r="I96" s="46"/>
      <c r="J96" s="108"/>
      <c r="K96" s="108"/>
      <c r="L96" s="18"/>
      <c r="M96" s="37"/>
    </row>
    <row r="97" spans="1:13" x14ac:dyDescent="0.25">
      <c r="A97" s="81">
        <f>A94+1</f>
        <v>65</v>
      </c>
      <c r="B97" s="10" t="s">
        <v>11</v>
      </c>
      <c r="C97" s="7">
        <v>225</v>
      </c>
      <c r="D97" s="7" t="s">
        <v>10</v>
      </c>
      <c r="E97" s="26">
        <v>1533700</v>
      </c>
      <c r="F97" s="92">
        <v>1.4972000000000001</v>
      </c>
      <c r="G97" s="18">
        <f t="shared" ref="G97:G104" si="53">ROUND(E97*F97,0)</f>
        <v>2296256</v>
      </c>
      <c r="H97" s="22" t="s">
        <v>130</v>
      </c>
      <c r="I97" s="46">
        <f t="shared" ref="I97:I104" si="54">L97</f>
        <v>1864330.2</v>
      </c>
      <c r="J97" s="108">
        <v>0.81189999999999996</v>
      </c>
      <c r="K97" s="108">
        <v>1.0023</v>
      </c>
      <c r="L97" s="18">
        <f t="shared" ref="L97:L104" si="55">ROUND(M97*12,2)</f>
        <v>1864330.2</v>
      </c>
      <c r="M97" s="37">
        <f t="shared" ref="M97:M104" si="56">ROUND(G97*J97/12,2)</f>
        <v>155360.85</v>
      </c>
    </row>
    <row r="98" spans="1:13" x14ac:dyDescent="0.25">
      <c r="A98" s="81">
        <f>A97+1</f>
        <v>66</v>
      </c>
      <c r="B98" s="10" t="s">
        <v>22</v>
      </c>
      <c r="C98" s="7">
        <v>374</v>
      </c>
      <c r="D98" s="7" t="s">
        <v>10</v>
      </c>
      <c r="E98" s="26">
        <v>1533700</v>
      </c>
      <c r="F98" s="92">
        <v>1.4972000000000001</v>
      </c>
      <c r="G98" s="18">
        <f t="shared" si="53"/>
        <v>2296256</v>
      </c>
      <c r="H98" s="22" t="s">
        <v>130</v>
      </c>
      <c r="I98" s="46">
        <f t="shared" si="54"/>
        <v>1871219.04</v>
      </c>
      <c r="J98" s="108">
        <v>0.81489999999999996</v>
      </c>
      <c r="K98" s="108">
        <v>1.0061</v>
      </c>
      <c r="L98" s="18">
        <f t="shared" si="55"/>
        <v>1871219.04</v>
      </c>
      <c r="M98" s="37">
        <f t="shared" si="56"/>
        <v>155934.92000000001</v>
      </c>
    </row>
    <row r="99" spans="1:13" x14ac:dyDescent="0.25">
      <c r="A99" s="81">
        <f t="shared" ref="A99:A103" si="57">A98+1</f>
        <v>67</v>
      </c>
      <c r="B99" s="10" t="s">
        <v>21</v>
      </c>
      <c r="C99" s="7">
        <v>114</v>
      </c>
      <c r="D99" s="7" t="s">
        <v>10</v>
      </c>
      <c r="E99" s="26">
        <v>1533700</v>
      </c>
      <c r="F99" s="92">
        <v>1.4972000000000001</v>
      </c>
      <c r="G99" s="18">
        <f t="shared" si="53"/>
        <v>2296256</v>
      </c>
      <c r="H99" s="22" t="s">
        <v>130</v>
      </c>
      <c r="I99" s="46">
        <f t="shared" si="54"/>
        <v>1863641.4</v>
      </c>
      <c r="J99" s="108">
        <v>0.81159999999999999</v>
      </c>
      <c r="K99" s="108">
        <v>1.002</v>
      </c>
      <c r="L99" s="18">
        <f t="shared" si="55"/>
        <v>1863641.4</v>
      </c>
      <c r="M99" s="37">
        <f t="shared" si="56"/>
        <v>155303.45000000001</v>
      </c>
    </row>
    <row r="100" spans="1:13" x14ac:dyDescent="0.25">
      <c r="A100" s="81">
        <f t="shared" si="57"/>
        <v>68</v>
      </c>
      <c r="B100" s="10" t="s">
        <v>12</v>
      </c>
      <c r="C100" s="7">
        <v>133</v>
      </c>
      <c r="D100" s="7" t="s">
        <v>10</v>
      </c>
      <c r="E100" s="26">
        <v>1533700</v>
      </c>
      <c r="F100" s="92">
        <v>1.4972000000000001</v>
      </c>
      <c r="G100" s="18">
        <f t="shared" si="53"/>
        <v>2296256</v>
      </c>
      <c r="H100" s="22" t="s">
        <v>130</v>
      </c>
      <c r="I100" s="46">
        <f t="shared" si="54"/>
        <v>1403012.4</v>
      </c>
      <c r="J100" s="108">
        <v>0.61099999999999999</v>
      </c>
      <c r="K100" s="108">
        <v>1.0016</v>
      </c>
      <c r="L100" s="18">
        <f t="shared" si="55"/>
        <v>1403012.4</v>
      </c>
      <c r="M100" s="37">
        <f t="shared" si="56"/>
        <v>116917.7</v>
      </c>
    </row>
    <row r="101" spans="1:13" x14ac:dyDescent="0.25">
      <c r="A101" s="81">
        <f t="shared" si="57"/>
        <v>69</v>
      </c>
      <c r="B101" s="10" t="s">
        <v>128</v>
      </c>
      <c r="C101" s="7">
        <v>287</v>
      </c>
      <c r="D101" s="7" t="s">
        <v>10</v>
      </c>
      <c r="E101" s="26">
        <v>1533700</v>
      </c>
      <c r="F101" s="92">
        <v>1.4972000000000001</v>
      </c>
      <c r="G101" s="18">
        <f t="shared" si="53"/>
        <v>2296256</v>
      </c>
      <c r="H101" s="22" t="s">
        <v>130</v>
      </c>
      <c r="I101" s="46">
        <f t="shared" si="54"/>
        <v>1867774.68</v>
      </c>
      <c r="J101" s="108">
        <v>0.81340000000000001</v>
      </c>
      <c r="K101" s="108">
        <v>1.0042</v>
      </c>
      <c r="L101" s="18">
        <f t="shared" si="55"/>
        <v>1867774.68</v>
      </c>
      <c r="M101" s="37">
        <f t="shared" si="56"/>
        <v>155647.89000000001</v>
      </c>
    </row>
    <row r="102" spans="1:13" x14ac:dyDescent="0.25">
      <c r="A102" s="81">
        <f t="shared" si="57"/>
        <v>70</v>
      </c>
      <c r="B102" s="10" t="s">
        <v>24</v>
      </c>
      <c r="C102" s="7">
        <v>209</v>
      </c>
      <c r="D102" s="7" t="s">
        <v>10</v>
      </c>
      <c r="E102" s="26">
        <v>1533700</v>
      </c>
      <c r="F102" s="92">
        <v>1.4972000000000001</v>
      </c>
      <c r="G102" s="18">
        <f t="shared" si="53"/>
        <v>2296256</v>
      </c>
      <c r="H102" s="22" t="s">
        <v>130</v>
      </c>
      <c r="I102" s="46">
        <f t="shared" si="54"/>
        <v>1864789.44</v>
      </c>
      <c r="J102" s="108">
        <v>0.81210000000000004</v>
      </c>
      <c r="K102" s="108">
        <v>1.0025999999999999</v>
      </c>
      <c r="L102" s="18">
        <f t="shared" si="55"/>
        <v>1864789.44</v>
      </c>
      <c r="M102" s="37">
        <f t="shared" si="56"/>
        <v>155399.12</v>
      </c>
    </row>
    <row r="103" spans="1:13" x14ac:dyDescent="0.25">
      <c r="A103" s="81">
        <f t="shared" si="57"/>
        <v>71</v>
      </c>
      <c r="B103" s="10" t="s">
        <v>20</v>
      </c>
      <c r="C103" s="7">
        <v>269</v>
      </c>
      <c r="D103" s="7" t="s">
        <v>10</v>
      </c>
      <c r="E103" s="26">
        <v>1533700</v>
      </c>
      <c r="F103" s="92">
        <v>1.4972000000000001</v>
      </c>
      <c r="G103" s="18">
        <f t="shared" si="53"/>
        <v>2296256</v>
      </c>
      <c r="H103" s="22" t="s">
        <v>130</v>
      </c>
      <c r="I103" s="46">
        <f t="shared" si="54"/>
        <v>1867774.68</v>
      </c>
      <c r="J103" s="108">
        <v>0.81340000000000001</v>
      </c>
      <c r="K103" s="108">
        <v>1.0042</v>
      </c>
      <c r="L103" s="18">
        <f t="shared" si="55"/>
        <v>1867774.68</v>
      </c>
      <c r="M103" s="37">
        <f t="shared" si="56"/>
        <v>155647.89000000001</v>
      </c>
    </row>
    <row r="104" spans="1:13" x14ac:dyDescent="0.25">
      <c r="A104" s="81">
        <f>A103+1</f>
        <v>72</v>
      </c>
      <c r="B104" s="10" t="s">
        <v>23</v>
      </c>
      <c r="C104" s="7">
        <v>290</v>
      </c>
      <c r="D104" s="7" t="s">
        <v>10</v>
      </c>
      <c r="E104" s="26">
        <v>1533700</v>
      </c>
      <c r="F104" s="92">
        <v>1.4972000000000001</v>
      </c>
      <c r="G104" s="18">
        <f t="shared" si="53"/>
        <v>2296256</v>
      </c>
      <c r="H104" s="22" t="s">
        <v>130</v>
      </c>
      <c r="I104" s="46">
        <f t="shared" si="54"/>
        <v>1406686.44</v>
      </c>
      <c r="J104" s="108">
        <v>0.61260000000000003</v>
      </c>
      <c r="K104" s="108">
        <v>1.0043</v>
      </c>
      <c r="L104" s="18">
        <f t="shared" si="55"/>
        <v>1406686.44</v>
      </c>
      <c r="M104" s="37">
        <f t="shared" si="56"/>
        <v>117223.87</v>
      </c>
    </row>
    <row r="105" spans="1:13" s="2" customFormat="1" ht="15.75" customHeight="1" x14ac:dyDescent="0.25">
      <c r="A105" s="115" t="s">
        <v>110</v>
      </c>
      <c r="B105" s="116"/>
      <c r="C105" s="36">
        <f>SUM(C107:C109)</f>
        <v>643</v>
      </c>
      <c r="D105" s="25"/>
      <c r="E105" s="32"/>
      <c r="F105" s="93"/>
      <c r="G105" s="28">
        <f t="shared" ref="G105" si="58">SUM(G107:G109)</f>
        <v>8711724</v>
      </c>
      <c r="H105" s="22"/>
      <c r="I105" s="47">
        <f t="shared" ref="I105" si="59">SUM(I107:I109)</f>
        <v>6496622.8799999999</v>
      </c>
      <c r="J105" s="109"/>
      <c r="K105" s="109"/>
      <c r="L105" s="28">
        <f t="shared" ref="L105:M105" si="60">SUM(L107:L109)</f>
        <v>6496622.8799999999</v>
      </c>
      <c r="M105" s="44">
        <f t="shared" si="60"/>
        <v>541385.24</v>
      </c>
    </row>
    <row r="106" spans="1:13" s="2" customFormat="1" ht="15.75" customHeight="1" x14ac:dyDescent="0.25">
      <c r="A106" s="117" t="s">
        <v>168</v>
      </c>
      <c r="B106" s="118"/>
      <c r="C106" s="118"/>
      <c r="D106" s="119"/>
      <c r="E106" s="34"/>
      <c r="F106" s="92"/>
      <c r="G106" s="18"/>
      <c r="H106" s="22"/>
      <c r="I106" s="46"/>
      <c r="J106" s="108"/>
      <c r="K106" s="108"/>
      <c r="L106" s="18"/>
      <c r="M106" s="37"/>
    </row>
    <row r="107" spans="1:13" s="2" customFormat="1" x14ac:dyDescent="0.25">
      <c r="A107" s="78">
        <f>A104+1</f>
        <v>73</v>
      </c>
      <c r="B107" s="79" t="s">
        <v>69</v>
      </c>
      <c r="C107" s="14">
        <v>417</v>
      </c>
      <c r="D107" s="80" t="s">
        <v>10</v>
      </c>
      <c r="E107" s="26">
        <v>1533700</v>
      </c>
      <c r="F107" s="92">
        <v>1.8934</v>
      </c>
      <c r="G107" s="18">
        <f t="shared" ref="G107:G109" si="61">ROUND(E107*F107,0)</f>
        <v>2903908</v>
      </c>
      <c r="H107" s="22" t="s">
        <v>130</v>
      </c>
      <c r="I107" s="46">
        <f t="shared" ref="I107:I109" si="62">L107</f>
        <v>2366975.4</v>
      </c>
      <c r="J107" s="108">
        <v>0.81510000000000005</v>
      </c>
      <c r="K107" s="108">
        <v>1.0063</v>
      </c>
      <c r="L107" s="18">
        <f t="shared" ref="L107:L109" si="63">ROUND(M107*12,2)</f>
        <v>2366975.4</v>
      </c>
      <c r="M107" s="37">
        <f>ROUND(G107*J107/12,2)</f>
        <v>197247.95</v>
      </c>
    </row>
    <row r="108" spans="1:13" s="2" customFormat="1" x14ac:dyDescent="0.25">
      <c r="A108" s="78">
        <f>A107+1</f>
        <v>74</v>
      </c>
      <c r="B108" s="10" t="s">
        <v>70</v>
      </c>
      <c r="C108" s="7">
        <v>116</v>
      </c>
      <c r="D108" s="16" t="s">
        <v>10</v>
      </c>
      <c r="E108" s="26">
        <v>1533700</v>
      </c>
      <c r="F108" s="92">
        <v>1.8934</v>
      </c>
      <c r="G108" s="18">
        <f t="shared" si="61"/>
        <v>2903908</v>
      </c>
      <c r="H108" s="22" t="s">
        <v>130</v>
      </c>
      <c r="I108" s="46">
        <f t="shared" si="62"/>
        <v>1775158.92</v>
      </c>
      <c r="J108" s="108">
        <v>0.61129999999999995</v>
      </c>
      <c r="K108" s="108">
        <v>1.0021</v>
      </c>
      <c r="L108" s="18">
        <f t="shared" si="63"/>
        <v>1775158.92</v>
      </c>
      <c r="M108" s="37">
        <f>ROUND(G108*J108/12,2)</f>
        <v>147929.91</v>
      </c>
    </row>
    <row r="109" spans="1:13" s="2" customFormat="1" x14ac:dyDescent="0.25">
      <c r="A109" s="78">
        <f>A108+1</f>
        <v>75</v>
      </c>
      <c r="B109" s="10" t="s">
        <v>71</v>
      </c>
      <c r="C109" s="7">
        <v>110</v>
      </c>
      <c r="D109" s="16" t="s">
        <v>10</v>
      </c>
      <c r="E109" s="26">
        <v>1533700</v>
      </c>
      <c r="F109" s="92">
        <v>1.8934</v>
      </c>
      <c r="G109" s="18">
        <f t="shared" si="61"/>
        <v>2903908</v>
      </c>
      <c r="H109" s="22" t="s">
        <v>130</v>
      </c>
      <c r="I109" s="46">
        <f t="shared" si="62"/>
        <v>2354488.56</v>
      </c>
      <c r="J109" s="108">
        <v>0.81079999999999997</v>
      </c>
      <c r="K109" s="108">
        <v>1.0009999999999999</v>
      </c>
      <c r="L109" s="18">
        <f t="shared" si="63"/>
        <v>2354488.56</v>
      </c>
      <c r="M109" s="37">
        <f>ROUND(G109*J109/12,2)</f>
        <v>196207.38</v>
      </c>
    </row>
    <row r="110" spans="1:13" ht="15.75" customHeight="1" x14ac:dyDescent="0.25">
      <c r="A110" s="115" t="s">
        <v>111</v>
      </c>
      <c r="B110" s="116"/>
      <c r="C110" s="16">
        <f>SUM(C112:C117)</f>
        <v>649</v>
      </c>
      <c r="D110" s="25"/>
      <c r="E110" s="32"/>
      <c r="F110" s="93"/>
      <c r="G110" s="28">
        <f>SUM(G112:G117)</f>
        <v>14519540</v>
      </c>
      <c r="H110" s="22"/>
      <c r="I110" s="47">
        <f>SUM(I112:I117)</f>
        <v>10878910.560000001</v>
      </c>
      <c r="J110" s="109"/>
      <c r="K110" s="109"/>
      <c r="L110" s="28">
        <f t="shared" ref="L110:M110" si="64">SUM(L112:L117)</f>
        <v>10878910.560000001</v>
      </c>
      <c r="M110" s="44">
        <f t="shared" si="64"/>
        <v>906575.87999999989</v>
      </c>
    </row>
    <row r="111" spans="1:13" ht="15.75" customHeight="1" x14ac:dyDescent="0.25">
      <c r="A111" s="112" t="s">
        <v>3</v>
      </c>
      <c r="B111" s="113"/>
      <c r="C111" s="113"/>
      <c r="D111" s="114"/>
      <c r="E111" s="32"/>
      <c r="F111" s="93"/>
      <c r="G111" s="28"/>
      <c r="H111" s="22"/>
      <c r="I111" s="47"/>
      <c r="J111" s="109"/>
      <c r="K111" s="109"/>
      <c r="L111" s="28"/>
      <c r="M111" s="44"/>
    </row>
    <row r="112" spans="1:13" x14ac:dyDescent="0.25">
      <c r="A112" s="78">
        <f>A109+1</f>
        <v>76</v>
      </c>
      <c r="B112" s="10" t="s">
        <v>6</v>
      </c>
      <c r="C112" s="7">
        <v>96</v>
      </c>
      <c r="D112" s="16" t="s">
        <v>4</v>
      </c>
      <c r="E112" s="26">
        <v>1533700</v>
      </c>
      <c r="F112" s="92">
        <v>1.8934</v>
      </c>
      <c r="G112" s="18">
        <f t="shared" ref="G112" si="65">ROUND(E112*F112,0)</f>
        <v>2903908</v>
      </c>
      <c r="H112" s="22" t="s">
        <v>130</v>
      </c>
      <c r="I112" s="46">
        <f t="shared" ref="I112" si="66">L112</f>
        <v>1454277.12</v>
      </c>
      <c r="J112" s="108">
        <v>0.50080000000000002</v>
      </c>
      <c r="K112" s="108">
        <v>1.0016</v>
      </c>
      <c r="L112" s="18">
        <f t="shared" ref="L112" si="67">ROUND(M112*12,2)</f>
        <v>1454277.12</v>
      </c>
      <c r="M112" s="37">
        <f>ROUND(G112*J112/12,2)</f>
        <v>121189.75999999999</v>
      </c>
    </row>
    <row r="113" spans="1:13" ht="15.75" customHeight="1" x14ac:dyDescent="0.25">
      <c r="A113" s="112" t="s">
        <v>168</v>
      </c>
      <c r="B113" s="113"/>
      <c r="C113" s="113"/>
      <c r="D113" s="114"/>
      <c r="E113" s="10"/>
      <c r="F113" s="92"/>
      <c r="G113" s="18"/>
      <c r="H113" s="22"/>
      <c r="I113" s="46"/>
      <c r="J113" s="108"/>
      <c r="K113" s="108"/>
      <c r="L113" s="18"/>
      <c r="M113" s="37"/>
    </row>
    <row r="114" spans="1:13" x14ac:dyDescent="0.25">
      <c r="A114" s="78">
        <f>A112+1</f>
        <v>77</v>
      </c>
      <c r="B114" s="10" t="s">
        <v>5</v>
      </c>
      <c r="C114" s="7">
        <v>120</v>
      </c>
      <c r="D114" s="16" t="s">
        <v>4</v>
      </c>
      <c r="E114" s="26">
        <v>1533700</v>
      </c>
      <c r="F114" s="92">
        <v>1.8934</v>
      </c>
      <c r="G114" s="18">
        <f t="shared" ref="G114:G117" si="68">ROUND(E114*F114,0)</f>
        <v>2903908</v>
      </c>
      <c r="H114" s="22" t="s">
        <v>130</v>
      </c>
      <c r="I114" s="46">
        <f t="shared" ref="I114:I117" si="69">L114</f>
        <v>2355359.7599999998</v>
      </c>
      <c r="J114" s="108">
        <v>0.81110000000000004</v>
      </c>
      <c r="K114" s="108">
        <v>1.0013000000000001</v>
      </c>
      <c r="L114" s="18">
        <f t="shared" ref="L114:L117" si="70">ROUND(M114*12,2)</f>
        <v>2355359.7599999998</v>
      </c>
      <c r="M114" s="37">
        <f>ROUND(G114*J114/12,2)</f>
        <v>196279.98</v>
      </c>
    </row>
    <row r="115" spans="1:13" x14ac:dyDescent="0.25">
      <c r="A115" s="81">
        <f>A114+1</f>
        <v>78</v>
      </c>
      <c r="B115" s="10" t="s">
        <v>7</v>
      </c>
      <c r="C115" s="7">
        <v>178</v>
      </c>
      <c r="D115" s="16" t="s">
        <v>4</v>
      </c>
      <c r="E115" s="26">
        <v>1533700</v>
      </c>
      <c r="F115" s="92">
        <v>1.8934</v>
      </c>
      <c r="G115" s="18">
        <f t="shared" si="68"/>
        <v>2903908</v>
      </c>
      <c r="H115" s="22" t="s">
        <v>130</v>
      </c>
      <c r="I115" s="46">
        <f t="shared" si="69"/>
        <v>2357682.96</v>
      </c>
      <c r="J115" s="108">
        <v>0.81189999999999996</v>
      </c>
      <c r="K115" s="108">
        <v>1.0024</v>
      </c>
      <c r="L115" s="18">
        <f t="shared" si="70"/>
        <v>2357682.96</v>
      </c>
      <c r="M115" s="37">
        <f>ROUND(G115*J115/12,2)</f>
        <v>196473.58</v>
      </c>
    </row>
    <row r="116" spans="1:13" x14ac:dyDescent="0.25">
      <c r="A116" s="81">
        <f t="shared" ref="A116:A117" si="71">A115+1</f>
        <v>79</v>
      </c>
      <c r="B116" s="10" t="s">
        <v>8</v>
      </c>
      <c r="C116" s="7">
        <v>152</v>
      </c>
      <c r="D116" s="16" t="s">
        <v>4</v>
      </c>
      <c r="E116" s="26">
        <v>1533700</v>
      </c>
      <c r="F116" s="92">
        <v>1.8934</v>
      </c>
      <c r="G116" s="18">
        <f t="shared" si="68"/>
        <v>2903908</v>
      </c>
      <c r="H116" s="22" t="s">
        <v>130</v>
      </c>
      <c r="I116" s="46">
        <f t="shared" si="69"/>
        <v>2356230.96</v>
      </c>
      <c r="J116" s="108">
        <v>0.81140000000000001</v>
      </c>
      <c r="K116" s="108">
        <v>1.0017</v>
      </c>
      <c r="L116" s="18">
        <f t="shared" si="70"/>
        <v>2356230.96</v>
      </c>
      <c r="M116" s="37">
        <f>ROUND(G116*J116/12,2)</f>
        <v>196352.58</v>
      </c>
    </row>
    <row r="117" spans="1:13" x14ac:dyDescent="0.25">
      <c r="A117" s="81">
        <f t="shared" si="71"/>
        <v>80</v>
      </c>
      <c r="B117" s="10" t="s">
        <v>9</v>
      </c>
      <c r="C117" s="7">
        <v>103</v>
      </c>
      <c r="D117" s="16" t="s">
        <v>4</v>
      </c>
      <c r="E117" s="26">
        <v>1533700</v>
      </c>
      <c r="F117" s="92">
        <v>1.8934</v>
      </c>
      <c r="G117" s="18">
        <f t="shared" si="68"/>
        <v>2903908</v>
      </c>
      <c r="H117" s="22" t="s">
        <v>130</v>
      </c>
      <c r="I117" s="46">
        <f t="shared" si="69"/>
        <v>2355359.7599999998</v>
      </c>
      <c r="J117" s="108">
        <v>0.81110000000000004</v>
      </c>
      <c r="K117" s="108">
        <v>1.0013000000000001</v>
      </c>
      <c r="L117" s="18">
        <f t="shared" si="70"/>
        <v>2355359.7599999998</v>
      </c>
      <c r="M117" s="37">
        <f>ROUND(G117*J117/12,2)</f>
        <v>196279.98</v>
      </c>
    </row>
    <row r="118" spans="1:13" ht="15.75" customHeight="1" x14ac:dyDescent="0.25">
      <c r="A118" s="115" t="s">
        <v>112</v>
      </c>
      <c r="B118" s="116"/>
      <c r="C118" s="16">
        <f>SUM(C120:C133)</f>
        <v>3202</v>
      </c>
      <c r="D118" s="25"/>
      <c r="E118" s="32"/>
      <c r="F118" s="93"/>
      <c r="G118" s="28">
        <f>SUM(G120:G133)</f>
        <v>29851328</v>
      </c>
      <c r="H118" s="22"/>
      <c r="I118" s="47">
        <f>SUM(I120:I133)</f>
        <v>20747821.199999996</v>
      </c>
      <c r="J118" s="109"/>
      <c r="K118" s="109"/>
      <c r="L118" s="28">
        <f>SUM(L120:L133)</f>
        <v>20747821.199999996</v>
      </c>
      <c r="M118" s="44">
        <f>SUM(M120:M133)</f>
        <v>1728985.1000000003</v>
      </c>
    </row>
    <row r="119" spans="1:13" ht="15.75" customHeight="1" x14ac:dyDescent="0.25">
      <c r="A119" s="112" t="s">
        <v>3</v>
      </c>
      <c r="B119" s="113"/>
      <c r="C119" s="113"/>
      <c r="D119" s="113"/>
      <c r="E119" s="77"/>
      <c r="F119" s="96"/>
      <c r="G119" s="18"/>
      <c r="H119" s="22"/>
      <c r="I119" s="46"/>
      <c r="J119" s="108"/>
      <c r="K119" s="108"/>
      <c r="L119" s="18"/>
      <c r="M119" s="37"/>
    </row>
    <row r="120" spans="1:13" x14ac:dyDescent="0.25">
      <c r="A120" s="81">
        <f>A117+1</f>
        <v>81</v>
      </c>
      <c r="B120" s="10" t="s">
        <v>77</v>
      </c>
      <c r="C120" s="7">
        <v>94</v>
      </c>
      <c r="D120" s="16" t="s">
        <v>10</v>
      </c>
      <c r="E120" s="26">
        <v>1533700</v>
      </c>
      <c r="F120" s="92">
        <v>1.4972000000000001</v>
      </c>
      <c r="G120" s="18">
        <f t="shared" ref="G120" si="72">ROUND(E120*F120,0)</f>
        <v>2296256</v>
      </c>
      <c r="H120" s="22" t="s">
        <v>130</v>
      </c>
      <c r="I120" s="46">
        <f t="shared" ref="I120:I121" si="73">L120</f>
        <v>1151113.08</v>
      </c>
      <c r="J120" s="108">
        <v>0.50129999999999997</v>
      </c>
      <c r="K120" s="108">
        <v>1.0025999999999999</v>
      </c>
      <c r="L120" s="18">
        <f t="shared" ref="L120:L121" si="74">ROUND(M120*12,2)</f>
        <v>1151113.08</v>
      </c>
      <c r="M120" s="37">
        <f>ROUND(G120*J120/12,2)</f>
        <v>95926.09</v>
      </c>
    </row>
    <row r="121" spans="1:13" x14ac:dyDescent="0.25">
      <c r="A121" s="81">
        <f>A120+1</f>
        <v>82</v>
      </c>
      <c r="B121" s="10" t="s">
        <v>150</v>
      </c>
      <c r="C121" s="7">
        <v>59</v>
      </c>
      <c r="D121" s="16" t="s">
        <v>10</v>
      </c>
      <c r="E121" s="26">
        <v>1533700</v>
      </c>
      <c r="F121" s="92">
        <v>1.4972000000000001</v>
      </c>
      <c r="G121" s="18">
        <f>ROUND(E121*F121,0)</f>
        <v>2296256</v>
      </c>
      <c r="H121" s="22" t="s">
        <v>130</v>
      </c>
      <c r="I121" s="46">
        <f t="shared" si="73"/>
        <v>1150424.28</v>
      </c>
      <c r="J121" s="108">
        <v>0.501</v>
      </c>
      <c r="K121" s="108">
        <v>1.002</v>
      </c>
      <c r="L121" s="18">
        <f t="shared" si="74"/>
        <v>1150424.28</v>
      </c>
      <c r="M121" s="37">
        <f>ROUND(G121*J121/12,2)</f>
        <v>95868.69</v>
      </c>
    </row>
    <row r="122" spans="1:13" ht="15.75" customHeight="1" x14ac:dyDescent="0.25">
      <c r="A122" s="112" t="s">
        <v>168</v>
      </c>
      <c r="B122" s="113"/>
      <c r="C122" s="113"/>
      <c r="D122" s="114"/>
      <c r="E122" s="34"/>
      <c r="F122" s="92"/>
      <c r="G122" s="18"/>
      <c r="H122" s="22"/>
      <c r="I122" s="46"/>
      <c r="J122" s="108"/>
      <c r="K122" s="108"/>
      <c r="L122" s="18"/>
      <c r="M122" s="37"/>
    </row>
    <row r="123" spans="1:13" x14ac:dyDescent="0.25">
      <c r="A123" s="81">
        <f>A121+1</f>
        <v>83</v>
      </c>
      <c r="B123" s="10" t="s">
        <v>73</v>
      </c>
      <c r="C123" s="7">
        <v>277</v>
      </c>
      <c r="D123" s="16" t="s">
        <v>10</v>
      </c>
      <c r="E123" s="26">
        <v>1533700</v>
      </c>
      <c r="F123" s="92">
        <v>1.4972000000000001</v>
      </c>
      <c r="G123" s="18">
        <f t="shared" ref="G123:G133" si="75">ROUND(E123*F123,0)</f>
        <v>2296256</v>
      </c>
      <c r="H123" s="22" t="s">
        <v>130</v>
      </c>
      <c r="I123" s="46">
        <f t="shared" ref="I123:I133" si="76">L123</f>
        <v>1872826.44</v>
      </c>
      <c r="J123" s="108">
        <v>0.81559999999999999</v>
      </c>
      <c r="K123" s="108">
        <v>1.0068999999999999</v>
      </c>
      <c r="L123" s="18">
        <f t="shared" ref="L123:L133" si="77">ROUND(M123*12,2)</f>
        <v>1872826.44</v>
      </c>
      <c r="M123" s="37">
        <f t="shared" ref="M123:M129" si="78">ROUND(G123*J123/12,2)</f>
        <v>156068.87</v>
      </c>
    </row>
    <row r="124" spans="1:13" x14ac:dyDescent="0.25">
      <c r="A124" s="81">
        <f>A123+1</f>
        <v>84</v>
      </c>
      <c r="B124" s="10" t="s">
        <v>74</v>
      </c>
      <c r="C124" s="7">
        <v>211</v>
      </c>
      <c r="D124" s="16" t="s">
        <v>10</v>
      </c>
      <c r="E124" s="26">
        <v>1533700</v>
      </c>
      <c r="F124" s="92">
        <v>1.4972000000000001</v>
      </c>
      <c r="G124" s="18">
        <f t="shared" si="75"/>
        <v>2296256</v>
      </c>
      <c r="H124" s="22" t="s">
        <v>130</v>
      </c>
      <c r="I124" s="46">
        <f t="shared" si="76"/>
        <v>1865937.6</v>
      </c>
      <c r="J124" s="108">
        <v>0.81259999999999999</v>
      </c>
      <c r="K124" s="108">
        <v>1.0032000000000001</v>
      </c>
      <c r="L124" s="18">
        <f t="shared" si="77"/>
        <v>1865937.6</v>
      </c>
      <c r="M124" s="37">
        <f t="shared" si="78"/>
        <v>155494.79999999999</v>
      </c>
    </row>
    <row r="125" spans="1:13" x14ac:dyDescent="0.25">
      <c r="A125" s="81">
        <f t="shared" ref="A125:A133" si="79">A124+1</f>
        <v>85</v>
      </c>
      <c r="B125" s="10" t="s">
        <v>76</v>
      </c>
      <c r="C125" s="7">
        <v>320</v>
      </c>
      <c r="D125" s="16" t="s">
        <v>10</v>
      </c>
      <c r="E125" s="26">
        <v>1533700</v>
      </c>
      <c r="F125" s="92">
        <v>1.4972000000000001</v>
      </c>
      <c r="G125" s="18">
        <f t="shared" ref="G125" si="80">ROUND(E125*F125,0)</f>
        <v>2296256</v>
      </c>
      <c r="H125" s="22" t="s">
        <v>130</v>
      </c>
      <c r="I125" s="46">
        <f t="shared" si="76"/>
        <v>1873285.68</v>
      </c>
      <c r="J125" s="108">
        <v>0.81579999999999997</v>
      </c>
      <c r="K125" s="108">
        <v>1.0072000000000001</v>
      </c>
      <c r="L125" s="18">
        <f t="shared" si="77"/>
        <v>1873285.68</v>
      </c>
      <c r="M125" s="37">
        <f t="shared" si="78"/>
        <v>156107.14000000001</v>
      </c>
    </row>
    <row r="126" spans="1:13" x14ac:dyDescent="0.25">
      <c r="A126" s="81">
        <f t="shared" si="79"/>
        <v>86</v>
      </c>
      <c r="B126" s="10" t="s">
        <v>149</v>
      </c>
      <c r="C126" s="7">
        <v>247</v>
      </c>
      <c r="D126" s="16" t="s">
        <v>10</v>
      </c>
      <c r="E126" s="26">
        <v>1533700</v>
      </c>
      <c r="F126" s="92">
        <v>1.4972000000000001</v>
      </c>
      <c r="G126" s="18">
        <f t="shared" ref="G126" si="81">ROUND(E126*F126,0)</f>
        <v>2296256</v>
      </c>
      <c r="H126" s="22" t="s">
        <v>130</v>
      </c>
      <c r="I126" s="46">
        <f t="shared" si="76"/>
        <v>1868233.92</v>
      </c>
      <c r="J126" s="108">
        <v>0.81359999999999999</v>
      </c>
      <c r="K126" s="108">
        <v>1.0044</v>
      </c>
      <c r="L126" s="18">
        <f t="shared" si="77"/>
        <v>1868233.92</v>
      </c>
      <c r="M126" s="37">
        <f t="shared" si="78"/>
        <v>155686.16</v>
      </c>
    </row>
    <row r="127" spans="1:13" x14ac:dyDescent="0.25">
      <c r="A127" s="81">
        <f t="shared" si="79"/>
        <v>87</v>
      </c>
      <c r="B127" s="10" t="s">
        <v>75</v>
      </c>
      <c r="C127" s="7">
        <v>143</v>
      </c>
      <c r="D127" s="16" t="s">
        <v>10</v>
      </c>
      <c r="E127" s="26">
        <v>1533700</v>
      </c>
      <c r="F127" s="92">
        <v>1.4972000000000001</v>
      </c>
      <c r="G127" s="18">
        <f>ROUND(E127*F127,0)</f>
        <v>2296256</v>
      </c>
      <c r="H127" s="22" t="s">
        <v>130</v>
      </c>
      <c r="I127" s="46">
        <f>L127</f>
        <v>1865019.12</v>
      </c>
      <c r="J127" s="108">
        <v>0.81220000000000003</v>
      </c>
      <c r="K127" s="108">
        <v>1.0026999999999999</v>
      </c>
      <c r="L127" s="18">
        <f>ROUND(M127*12,2)</f>
        <v>1865019.12</v>
      </c>
      <c r="M127" s="37">
        <f t="shared" si="78"/>
        <v>155418.26</v>
      </c>
    </row>
    <row r="128" spans="1:13" x14ac:dyDescent="0.25">
      <c r="A128" s="81">
        <f t="shared" si="79"/>
        <v>88</v>
      </c>
      <c r="B128" s="10" t="s">
        <v>163</v>
      </c>
      <c r="C128" s="7">
        <v>607</v>
      </c>
      <c r="D128" s="16" t="s">
        <v>10</v>
      </c>
      <c r="E128" s="26">
        <v>1533700</v>
      </c>
      <c r="F128" s="92">
        <v>1.4972000000000001</v>
      </c>
      <c r="G128" s="18">
        <f>ROUND(E128*F128,0)</f>
        <v>2296256</v>
      </c>
      <c r="H128" s="22" t="s">
        <v>130</v>
      </c>
      <c r="I128" s="46">
        <f>L128</f>
        <v>1886833.56</v>
      </c>
      <c r="J128" s="108">
        <v>0.82169999999999999</v>
      </c>
      <c r="K128" s="108">
        <v>1.0145</v>
      </c>
      <c r="L128" s="18">
        <f>ROUND(M128*12,2)</f>
        <v>1886833.56</v>
      </c>
      <c r="M128" s="37">
        <f t="shared" si="78"/>
        <v>157236.13</v>
      </c>
    </row>
    <row r="129" spans="1:13" x14ac:dyDescent="0.25">
      <c r="A129" s="81">
        <f t="shared" si="79"/>
        <v>89</v>
      </c>
      <c r="B129" s="10" t="s">
        <v>164</v>
      </c>
      <c r="C129" s="7">
        <v>102</v>
      </c>
      <c r="D129" s="16" t="s">
        <v>10</v>
      </c>
      <c r="E129" s="26">
        <v>1533700</v>
      </c>
      <c r="F129" s="92">
        <v>1.4972000000000001</v>
      </c>
      <c r="G129" s="18">
        <f t="shared" ref="G129:G132" si="82">ROUND(E129*F129,0)</f>
        <v>2296256</v>
      </c>
      <c r="H129" s="22" t="s">
        <v>130</v>
      </c>
      <c r="I129" s="46">
        <f>L129</f>
        <v>1863870.96</v>
      </c>
      <c r="J129" s="108">
        <v>0.81169999999999998</v>
      </c>
      <c r="K129" s="108">
        <v>1.0021</v>
      </c>
      <c r="L129" s="18">
        <f>ROUND(M129*12,2)</f>
        <v>1863870.96</v>
      </c>
      <c r="M129" s="37">
        <f t="shared" si="78"/>
        <v>155322.57999999999</v>
      </c>
    </row>
    <row r="130" spans="1:13" x14ac:dyDescent="0.25">
      <c r="A130" s="81">
        <f t="shared" si="79"/>
        <v>90</v>
      </c>
      <c r="B130" s="10" t="s">
        <v>175</v>
      </c>
      <c r="C130" s="7">
        <v>128</v>
      </c>
      <c r="D130" s="16" t="s">
        <v>10</v>
      </c>
      <c r="E130" s="26">
        <v>1533700</v>
      </c>
      <c r="F130" s="92">
        <v>1.4972000000000001</v>
      </c>
      <c r="G130" s="18">
        <f t="shared" si="82"/>
        <v>2296256</v>
      </c>
      <c r="H130" s="22" t="s">
        <v>130</v>
      </c>
      <c r="I130" s="46">
        <f t="shared" ref="I130:I132" si="83">L130</f>
        <v>1151342.76</v>
      </c>
      <c r="J130" s="108">
        <v>0.50139999999999996</v>
      </c>
      <c r="K130" s="108">
        <v>1.0027999999999999</v>
      </c>
      <c r="L130" s="18">
        <f t="shared" ref="L130:L132" si="84">ROUND(M130*12,2)</f>
        <v>1151342.76</v>
      </c>
      <c r="M130" s="37">
        <f t="shared" ref="M130:M132" si="85">ROUND(G130*J130/12,2)</f>
        <v>95945.23</v>
      </c>
    </row>
    <row r="131" spans="1:13" x14ac:dyDescent="0.25">
      <c r="A131" s="81">
        <f t="shared" si="79"/>
        <v>91</v>
      </c>
      <c r="B131" s="10" t="s">
        <v>176</v>
      </c>
      <c r="C131" s="7">
        <v>176</v>
      </c>
      <c r="D131" s="16" t="s">
        <v>10</v>
      </c>
      <c r="E131" s="26">
        <v>1533700</v>
      </c>
      <c r="F131" s="92">
        <v>1.4972000000000001</v>
      </c>
      <c r="G131" s="18">
        <f t="shared" si="82"/>
        <v>2296256</v>
      </c>
      <c r="H131" s="22" t="s">
        <v>130</v>
      </c>
      <c r="I131" s="46">
        <f t="shared" si="83"/>
        <v>1154098.32</v>
      </c>
      <c r="J131" s="108">
        <v>0.50260000000000005</v>
      </c>
      <c r="K131" s="108">
        <v>1.0052000000000001</v>
      </c>
      <c r="L131" s="18">
        <f t="shared" si="84"/>
        <v>1154098.32</v>
      </c>
      <c r="M131" s="37">
        <f t="shared" si="85"/>
        <v>96174.86</v>
      </c>
    </row>
    <row r="132" spans="1:13" x14ac:dyDescent="0.25">
      <c r="A132" s="81">
        <f t="shared" si="79"/>
        <v>92</v>
      </c>
      <c r="B132" s="10" t="s">
        <v>177</v>
      </c>
      <c r="C132" s="7">
        <v>682</v>
      </c>
      <c r="D132" s="16" t="s">
        <v>10</v>
      </c>
      <c r="E132" s="26">
        <v>1533700</v>
      </c>
      <c r="F132" s="92">
        <v>1.4972000000000001</v>
      </c>
      <c r="G132" s="18">
        <f t="shared" si="82"/>
        <v>2296256</v>
      </c>
      <c r="H132" s="22" t="s">
        <v>130</v>
      </c>
      <c r="I132" s="46">
        <f t="shared" si="83"/>
        <v>1175683.08</v>
      </c>
      <c r="J132" s="108">
        <v>0.51200000000000001</v>
      </c>
      <c r="K132" s="108">
        <v>1.024</v>
      </c>
      <c r="L132" s="18">
        <f t="shared" si="84"/>
        <v>1175683.08</v>
      </c>
      <c r="M132" s="37">
        <f t="shared" si="85"/>
        <v>97973.59</v>
      </c>
    </row>
    <row r="133" spans="1:13" x14ac:dyDescent="0.25">
      <c r="A133" s="81">
        <f t="shared" si="79"/>
        <v>93</v>
      </c>
      <c r="B133" s="10" t="s">
        <v>72</v>
      </c>
      <c r="C133" s="7">
        <v>156</v>
      </c>
      <c r="D133" s="16" t="s">
        <v>10</v>
      </c>
      <c r="E133" s="26">
        <v>1533700</v>
      </c>
      <c r="F133" s="92">
        <v>1.4972000000000001</v>
      </c>
      <c r="G133" s="18">
        <f t="shared" si="75"/>
        <v>2296256</v>
      </c>
      <c r="H133" s="22" t="s">
        <v>130</v>
      </c>
      <c r="I133" s="46">
        <f t="shared" si="76"/>
        <v>1869152.4</v>
      </c>
      <c r="J133" s="108">
        <v>0.81399999999999995</v>
      </c>
      <c r="K133" s="108">
        <v>1.0048999999999999</v>
      </c>
      <c r="L133" s="18">
        <f t="shared" si="77"/>
        <v>1869152.4</v>
      </c>
      <c r="M133" s="37">
        <f>ROUND(G133*J133/12,2)</f>
        <v>155762.70000000001</v>
      </c>
    </row>
    <row r="134" spans="1:13" ht="15.75" customHeight="1" x14ac:dyDescent="0.25">
      <c r="A134" s="115" t="s">
        <v>113</v>
      </c>
      <c r="B134" s="116"/>
      <c r="C134" s="16">
        <f>SUM(C136:C145)</f>
        <v>3882</v>
      </c>
      <c r="D134" s="25"/>
      <c r="E134" s="32"/>
      <c r="F134" s="93"/>
      <c r="G134" s="28">
        <f>SUM(G136:G145)</f>
        <v>20666453</v>
      </c>
      <c r="H134" s="22"/>
      <c r="I134" s="47">
        <f>SUM(I136:I145)</f>
        <v>15060999.479999997</v>
      </c>
      <c r="J134" s="109"/>
      <c r="K134" s="109"/>
      <c r="L134" s="28">
        <f t="shared" ref="L134:M134" si="86">SUM(L136:L145)</f>
        <v>15060999.479999997</v>
      </c>
      <c r="M134" s="44">
        <f t="shared" si="86"/>
        <v>1255083.29</v>
      </c>
    </row>
    <row r="135" spans="1:13" ht="15.75" customHeight="1" x14ac:dyDescent="0.25">
      <c r="A135" s="112" t="s">
        <v>3</v>
      </c>
      <c r="B135" s="113"/>
      <c r="C135" s="113"/>
      <c r="D135" s="113"/>
      <c r="E135" s="32"/>
      <c r="F135" s="93"/>
      <c r="G135" s="28"/>
      <c r="H135" s="22"/>
      <c r="I135" s="47"/>
      <c r="J135" s="109"/>
      <c r="K135" s="109"/>
      <c r="L135" s="28"/>
      <c r="M135" s="44"/>
    </row>
    <row r="136" spans="1:13" x14ac:dyDescent="0.25">
      <c r="A136" s="81">
        <f>A133+1</f>
        <v>94</v>
      </c>
      <c r="B136" s="10" t="s">
        <v>83</v>
      </c>
      <c r="C136" s="7">
        <v>92</v>
      </c>
      <c r="D136" s="16" t="s">
        <v>10</v>
      </c>
      <c r="E136" s="26">
        <v>1533700</v>
      </c>
      <c r="F136" s="92">
        <v>1.4972000000000001</v>
      </c>
      <c r="G136" s="18">
        <f>ROUND(E136*F136,0)</f>
        <v>2296256</v>
      </c>
      <c r="H136" s="22" t="s">
        <v>130</v>
      </c>
      <c r="I136" s="46">
        <f t="shared" ref="I136" si="87">L136</f>
        <v>1148127.96</v>
      </c>
      <c r="J136" s="108">
        <v>0.5</v>
      </c>
      <c r="K136" s="108">
        <v>1</v>
      </c>
      <c r="L136" s="18">
        <f t="shared" ref="L136" si="88">ROUND(M136*12,2)</f>
        <v>1148127.96</v>
      </c>
      <c r="M136" s="37">
        <f>ROUND(G136*J136/12,2)</f>
        <v>95677.33</v>
      </c>
    </row>
    <row r="137" spans="1:13" ht="15.75" customHeight="1" x14ac:dyDescent="0.25">
      <c r="A137" s="112" t="s">
        <v>168</v>
      </c>
      <c r="B137" s="113"/>
      <c r="C137" s="113"/>
      <c r="D137" s="114"/>
      <c r="E137" s="31"/>
      <c r="F137" s="92"/>
      <c r="G137" s="18"/>
      <c r="H137" s="22"/>
      <c r="I137" s="46"/>
      <c r="J137" s="108"/>
      <c r="K137" s="108"/>
      <c r="L137" s="18"/>
      <c r="M137" s="37"/>
    </row>
    <row r="138" spans="1:13" x14ac:dyDescent="0.25">
      <c r="A138" s="81">
        <f>A136+1</f>
        <v>95</v>
      </c>
      <c r="B138" s="10" t="s">
        <v>78</v>
      </c>
      <c r="C138" s="7">
        <v>673</v>
      </c>
      <c r="D138" s="16" t="s">
        <v>10</v>
      </c>
      <c r="E138" s="26">
        <v>1533700</v>
      </c>
      <c r="F138" s="92">
        <v>1.4972000000000001</v>
      </c>
      <c r="G138" s="18">
        <f t="shared" ref="G138:G142" si="89">ROUND(E138*F138,0)</f>
        <v>2296256</v>
      </c>
      <c r="H138" s="22" t="s">
        <v>130</v>
      </c>
      <c r="I138" s="46">
        <f t="shared" ref="I138:I145" si="90">L138</f>
        <v>1885915.08</v>
      </c>
      <c r="J138" s="108">
        <v>0.82130000000000003</v>
      </c>
      <c r="K138" s="108">
        <v>1.014</v>
      </c>
      <c r="L138" s="18">
        <f t="shared" ref="L138:L145" si="91">ROUND(M138*12,2)</f>
        <v>1885915.08</v>
      </c>
      <c r="M138" s="37">
        <f t="shared" ref="M138:M143" si="92">ROUND(G138*J138/12,2)</f>
        <v>157159.59</v>
      </c>
    </row>
    <row r="139" spans="1:13" x14ac:dyDescent="0.25">
      <c r="A139" s="81">
        <f>A138+1</f>
        <v>96</v>
      </c>
      <c r="B139" s="10" t="s">
        <v>79</v>
      </c>
      <c r="C139" s="7">
        <v>421</v>
      </c>
      <c r="D139" s="16" t="s">
        <v>10</v>
      </c>
      <c r="E139" s="26">
        <v>1533700</v>
      </c>
      <c r="F139" s="92">
        <v>1.4972000000000001</v>
      </c>
      <c r="G139" s="18">
        <f t="shared" si="89"/>
        <v>2296256</v>
      </c>
      <c r="H139" s="22" t="s">
        <v>130</v>
      </c>
      <c r="I139" s="46">
        <f t="shared" si="90"/>
        <v>1871907.8400000001</v>
      </c>
      <c r="J139" s="108">
        <v>0.81520000000000004</v>
      </c>
      <c r="K139" s="108">
        <v>1.0064</v>
      </c>
      <c r="L139" s="18">
        <f t="shared" si="91"/>
        <v>1871907.8400000001</v>
      </c>
      <c r="M139" s="37">
        <f t="shared" si="92"/>
        <v>155992.32000000001</v>
      </c>
    </row>
    <row r="140" spans="1:13" x14ac:dyDescent="0.25">
      <c r="A140" s="81">
        <f t="shared" ref="A140:A143" si="93">A139+1</f>
        <v>97</v>
      </c>
      <c r="B140" s="10" t="s">
        <v>81</v>
      </c>
      <c r="C140" s="7">
        <v>475</v>
      </c>
      <c r="D140" s="16" t="s">
        <v>10</v>
      </c>
      <c r="E140" s="26">
        <v>1533700</v>
      </c>
      <c r="F140" s="92">
        <v>1.4972000000000001</v>
      </c>
      <c r="G140" s="18">
        <f t="shared" si="89"/>
        <v>2296256</v>
      </c>
      <c r="H140" s="22" t="s">
        <v>130</v>
      </c>
      <c r="I140" s="46">
        <f t="shared" si="90"/>
        <v>1875122.64</v>
      </c>
      <c r="J140" s="108">
        <v>0.81659999999999999</v>
      </c>
      <c r="K140" s="108">
        <v>1.0082</v>
      </c>
      <c r="L140" s="18">
        <f t="shared" si="91"/>
        <v>1875122.64</v>
      </c>
      <c r="M140" s="37">
        <f t="shared" si="92"/>
        <v>156260.22</v>
      </c>
    </row>
    <row r="141" spans="1:13" x14ac:dyDescent="0.25">
      <c r="A141" s="81">
        <f t="shared" si="93"/>
        <v>98</v>
      </c>
      <c r="B141" s="10" t="s">
        <v>82</v>
      </c>
      <c r="C141" s="7">
        <v>189</v>
      </c>
      <c r="D141" s="16" t="s">
        <v>10</v>
      </c>
      <c r="E141" s="26">
        <v>1533700</v>
      </c>
      <c r="F141" s="92">
        <v>1.4972000000000001</v>
      </c>
      <c r="G141" s="18">
        <f t="shared" si="89"/>
        <v>2296256</v>
      </c>
      <c r="H141" s="22" t="s">
        <v>130</v>
      </c>
      <c r="I141" s="46">
        <f t="shared" si="90"/>
        <v>1864559.88</v>
      </c>
      <c r="J141" s="108">
        <v>0.81200000000000006</v>
      </c>
      <c r="K141" s="108">
        <v>1.0024999999999999</v>
      </c>
      <c r="L141" s="18">
        <f t="shared" si="91"/>
        <v>1864559.88</v>
      </c>
      <c r="M141" s="37">
        <f t="shared" si="92"/>
        <v>155379.99</v>
      </c>
    </row>
    <row r="142" spans="1:13" x14ac:dyDescent="0.25">
      <c r="A142" s="81">
        <f t="shared" si="93"/>
        <v>99</v>
      </c>
      <c r="B142" s="10" t="s">
        <v>84</v>
      </c>
      <c r="C142" s="7">
        <v>438</v>
      </c>
      <c r="D142" s="16" t="s">
        <v>10</v>
      </c>
      <c r="E142" s="26">
        <v>1533700</v>
      </c>
      <c r="F142" s="92">
        <v>1.4972000000000001</v>
      </c>
      <c r="G142" s="18">
        <f t="shared" si="89"/>
        <v>2296256</v>
      </c>
      <c r="H142" s="22" t="s">
        <v>130</v>
      </c>
      <c r="I142" s="46">
        <f t="shared" si="90"/>
        <v>1872826.44</v>
      </c>
      <c r="J142" s="108">
        <v>0.81559999999999999</v>
      </c>
      <c r="K142" s="108">
        <v>1.0068999999999999</v>
      </c>
      <c r="L142" s="18">
        <f t="shared" si="91"/>
        <v>1872826.44</v>
      </c>
      <c r="M142" s="37">
        <f t="shared" si="92"/>
        <v>156068.87</v>
      </c>
    </row>
    <row r="143" spans="1:13" x14ac:dyDescent="0.25">
      <c r="A143" s="81">
        <f t="shared" si="93"/>
        <v>100</v>
      </c>
      <c r="B143" s="10" t="s">
        <v>80</v>
      </c>
      <c r="C143" s="7">
        <v>772</v>
      </c>
      <c r="D143" s="16" t="s">
        <v>10</v>
      </c>
      <c r="E143" s="26">
        <v>1533700</v>
      </c>
      <c r="F143" s="92">
        <v>1.4972000000000001</v>
      </c>
      <c r="G143" s="18">
        <f>ROUND(E143*F143,0)</f>
        <v>2296256</v>
      </c>
      <c r="H143" s="22" t="s">
        <v>130</v>
      </c>
      <c r="I143" s="46">
        <f t="shared" si="90"/>
        <v>1889818.68</v>
      </c>
      <c r="J143" s="108">
        <v>0.82299999999999995</v>
      </c>
      <c r="K143" s="108">
        <v>1.0161</v>
      </c>
      <c r="L143" s="18">
        <f t="shared" si="91"/>
        <v>1889818.68</v>
      </c>
      <c r="M143" s="37">
        <f t="shared" si="92"/>
        <v>157484.89000000001</v>
      </c>
    </row>
    <row r="144" spans="1:13" x14ac:dyDescent="0.25">
      <c r="A144" s="112" t="s">
        <v>169</v>
      </c>
      <c r="B144" s="113"/>
      <c r="C144" s="113"/>
      <c r="D144" s="114"/>
      <c r="E144" s="26"/>
      <c r="F144" s="92"/>
      <c r="G144" s="18"/>
      <c r="H144" s="22"/>
      <c r="I144" s="46"/>
      <c r="J144" s="108"/>
      <c r="K144" s="108"/>
      <c r="L144" s="18"/>
      <c r="M144" s="37"/>
    </row>
    <row r="145" spans="1:13" x14ac:dyDescent="0.25">
      <c r="A145" s="81">
        <f>A143+1</f>
        <v>101</v>
      </c>
      <c r="B145" s="10" t="s">
        <v>85</v>
      </c>
      <c r="C145" s="7">
        <v>822</v>
      </c>
      <c r="D145" s="16" t="s">
        <v>10</v>
      </c>
      <c r="E145" s="26">
        <v>3067500</v>
      </c>
      <c r="F145" s="92">
        <v>1.4972000000000001</v>
      </c>
      <c r="G145" s="18">
        <f>ROUND(E145*F145,0)</f>
        <v>4592661</v>
      </c>
      <c r="H145" s="22" t="s">
        <v>130</v>
      </c>
      <c r="I145" s="46">
        <f t="shared" si="90"/>
        <v>2652720.96</v>
      </c>
      <c r="J145" s="108">
        <v>0.5776</v>
      </c>
      <c r="K145" s="108">
        <v>1.0133000000000001</v>
      </c>
      <c r="L145" s="18">
        <f t="shared" si="91"/>
        <v>2652720.96</v>
      </c>
      <c r="M145" s="37">
        <f>ROUND(G145*J145/12,2)</f>
        <v>221060.08</v>
      </c>
    </row>
    <row r="146" spans="1:13" ht="15.75" customHeight="1" x14ac:dyDescent="0.25">
      <c r="A146" s="115" t="s">
        <v>114</v>
      </c>
      <c r="B146" s="116"/>
      <c r="C146" s="16">
        <f>SUM(C148:C157)</f>
        <v>1609</v>
      </c>
      <c r="D146" s="25"/>
      <c r="E146" s="32"/>
      <c r="F146" s="93"/>
      <c r="G146" s="28">
        <f>SUM(G148:G157)</f>
        <v>20666304</v>
      </c>
      <c r="H146" s="22"/>
      <c r="I146" s="47">
        <f>SUM(I148:I157)</f>
        <v>13231486.32</v>
      </c>
      <c r="J146" s="109"/>
      <c r="K146" s="109"/>
      <c r="L146" s="28">
        <f>SUM(L148:L157)</f>
        <v>13231486.32</v>
      </c>
      <c r="M146" s="44">
        <f>SUM(M148:M157)</f>
        <v>1102623.8600000001</v>
      </c>
    </row>
    <row r="147" spans="1:13" ht="15.75" customHeight="1" x14ac:dyDescent="0.25">
      <c r="A147" s="112" t="s">
        <v>3</v>
      </c>
      <c r="B147" s="113"/>
      <c r="C147" s="113"/>
      <c r="D147" s="114"/>
      <c r="E147" s="10"/>
      <c r="F147" s="92"/>
      <c r="G147" s="18"/>
      <c r="H147" s="22"/>
      <c r="I147" s="46"/>
      <c r="J147" s="108"/>
      <c r="K147" s="108"/>
      <c r="L147" s="18"/>
      <c r="M147" s="37"/>
    </row>
    <row r="148" spans="1:13" x14ac:dyDescent="0.25">
      <c r="A148" s="81">
        <f>A145+1</f>
        <v>102</v>
      </c>
      <c r="B148" s="10" t="s">
        <v>88</v>
      </c>
      <c r="C148" s="14">
        <v>39</v>
      </c>
      <c r="D148" s="16" t="s">
        <v>10</v>
      </c>
      <c r="E148" s="26">
        <v>1533700</v>
      </c>
      <c r="F148" s="92">
        <v>1.4972000000000001</v>
      </c>
      <c r="G148" s="18">
        <f t="shared" ref="G148:G149" si="94">ROUND(E148*F148,0)</f>
        <v>2296256</v>
      </c>
      <c r="H148" s="22" t="s">
        <v>130</v>
      </c>
      <c r="I148" s="46">
        <f t="shared" ref="I148:I152" si="95">L148</f>
        <v>1148127.96</v>
      </c>
      <c r="J148" s="108">
        <v>0.5</v>
      </c>
      <c r="K148" s="108">
        <v>1</v>
      </c>
      <c r="L148" s="18">
        <f t="shared" ref="L148:L152" si="96">ROUND(M148*12,2)</f>
        <v>1148127.96</v>
      </c>
      <c r="M148" s="37">
        <f>ROUND(G148*J148/12,2)</f>
        <v>95677.33</v>
      </c>
    </row>
    <row r="149" spans="1:13" x14ac:dyDescent="0.25">
      <c r="A149" s="81">
        <f>A148+1</f>
        <v>103</v>
      </c>
      <c r="B149" s="10" t="s">
        <v>165</v>
      </c>
      <c r="C149" s="14">
        <v>100</v>
      </c>
      <c r="D149" s="16" t="s">
        <v>10</v>
      </c>
      <c r="E149" s="26">
        <v>1533700</v>
      </c>
      <c r="F149" s="92">
        <v>1.4972000000000001</v>
      </c>
      <c r="G149" s="18">
        <f t="shared" si="94"/>
        <v>2296256</v>
      </c>
      <c r="H149" s="22" t="s">
        <v>130</v>
      </c>
      <c r="I149" s="46">
        <f t="shared" si="95"/>
        <v>1149965.04</v>
      </c>
      <c r="J149" s="108">
        <v>0.50080000000000002</v>
      </c>
      <c r="K149" s="108">
        <v>1.0016</v>
      </c>
      <c r="L149" s="18">
        <f t="shared" si="96"/>
        <v>1149965.04</v>
      </c>
      <c r="M149" s="37">
        <f>ROUND(G149*J149/12,2)</f>
        <v>95830.42</v>
      </c>
    </row>
    <row r="150" spans="1:13" x14ac:dyDescent="0.25">
      <c r="A150" s="81">
        <f t="shared" ref="A150:A152" si="97">A149+1</f>
        <v>104</v>
      </c>
      <c r="B150" s="10" t="s">
        <v>154</v>
      </c>
      <c r="C150" s="14">
        <v>73</v>
      </c>
      <c r="D150" s="16" t="s">
        <v>10</v>
      </c>
      <c r="E150" s="26">
        <v>1533700</v>
      </c>
      <c r="F150" s="92">
        <v>1.4972000000000001</v>
      </c>
      <c r="G150" s="18">
        <f t="shared" ref="G150" si="98">ROUND(E150*F150,0)</f>
        <v>2296256</v>
      </c>
      <c r="H150" s="22" t="s">
        <v>130</v>
      </c>
      <c r="I150" s="46">
        <f t="shared" si="95"/>
        <v>1149046.56</v>
      </c>
      <c r="J150" s="108">
        <v>0.50039999999999996</v>
      </c>
      <c r="K150" s="108">
        <v>1.0007999999999999</v>
      </c>
      <c r="L150" s="18">
        <f t="shared" si="96"/>
        <v>1149046.56</v>
      </c>
      <c r="M150" s="37">
        <f>ROUND(G150*J150/12,2)</f>
        <v>95753.88</v>
      </c>
    </row>
    <row r="151" spans="1:13" x14ac:dyDescent="0.25">
      <c r="A151" s="81">
        <f t="shared" si="97"/>
        <v>105</v>
      </c>
      <c r="B151" s="10" t="s">
        <v>86</v>
      </c>
      <c r="C151" s="14">
        <v>72</v>
      </c>
      <c r="D151" s="16" t="s">
        <v>10</v>
      </c>
      <c r="E151" s="26">
        <v>1533700</v>
      </c>
      <c r="F151" s="92">
        <v>1.4972000000000001</v>
      </c>
      <c r="G151" s="18">
        <f t="shared" ref="G151" si="99">ROUND(E151*F151,0)</f>
        <v>2296256</v>
      </c>
      <c r="H151" s="22" t="s">
        <v>130</v>
      </c>
      <c r="I151" s="46">
        <f t="shared" si="95"/>
        <v>1148816.8799999999</v>
      </c>
      <c r="J151" s="108">
        <v>0.50029999999999997</v>
      </c>
      <c r="K151" s="108">
        <v>1.0005999999999999</v>
      </c>
      <c r="L151" s="18">
        <f t="shared" si="96"/>
        <v>1148816.8799999999</v>
      </c>
      <c r="M151" s="37">
        <f>ROUND(G151*J151/12,2)</f>
        <v>95734.74</v>
      </c>
    </row>
    <row r="152" spans="1:13" x14ac:dyDescent="0.25">
      <c r="A152" s="81">
        <f t="shared" si="97"/>
        <v>106</v>
      </c>
      <c r="B152" s="10" t="s">
        <v>151</v>
      </c>
      <c r="C152" s="14">
        <v>54</v>
      </c>
      <c r="D152" s="16" t="s">
        <v>10</v>
      </c>
      <c r="E152" s="26">
        <v>1533700</v>
      </c>
      <c r="F152" s="92">
        <v>1.4972000000000001</v>
      </c>
      <c r="G152" s="18">
        <f t="shared" ref="G152" si="100">ROUND(E152*F152,0)</f>
        <v>2296256</v>
      </c>
      <c r="H152" s="22" t="s">
        <v>130</v>
      </c>
      <c r="I152" s="46">
        <f t="shared" si="95"/>
        <v>1148587.2</v>
      </c>
      <c r="J152" s="108">
        <v>0.50019999999999998</v>
      </c>
      <c r="K152" s="108">
        <v>1.0004</v>
      </c>
      <c r="L152" s="18">
        <f t="shared" si="96"/>
        <v>1148587.2</v>
      </c>
      <c r="M152" s="37">
        <f>ROUND(G152*J152/12,2)</f>
        <v>95715.6</v>
      </c>
    </row>
    <row r="153" spans="1:13" ht="15.75" customHeight="1" x14ac:dyDescent="0.25">
      <c r="A153" s="112" t="s">
        <v>168</v>
      </c>
      <c r="B153" s="113"/>
      <c r="C153" s="113"/>
      <c r="D153" s="113"/>
      <c r="E153" s="77"/>
      <c r="F153" s="96"/>
      <c r="G153" s="18"/>
      <c r="H153" s="22"/>
      <c r="I153" s="46"/>
      <c r="J153" s="108"/>
      <c r="K153" s="108"/>
      <c r="L153" s="18"/>
      <c r="M153" s="37"/>
    </row>
    <row r="154" spans="1:13" x14ac:dyDescent="0.25">
      <c r="A154" s="81">
        <f>A152+1</f>
        <v>107</v>
      </c>
      <c r="B154" s="10" t="s">
        <v>157</v>
      </c>
      <c r="C154" s="14">
        <v>105</v>
      </c>
      <c r="D154" s="16" t="s">
        <v>10</v>
      </c>
      <c r="E154" s="26">
        <v>1533700</v>
      </c>
      <c r="F154" s="92">
        <v>1.4972000000000001</v>
      </c>
      <c r="G154" s="18">
        <f t="shared" ref="G154:G155" si="101">ROUND(E154*F154,0)</f>
        <v>2296256</v>
      </c>
      <c r="H154" s="22" t="s">
        <v>130</v>
      </c>
      <c r="I154" s="46">
        <f t="shared" ref="I154:I156" si="102">L154</f>
        <v>1862952.48</v>
      </c>
      <c r="J154" s="108">
        <v>0.81130000000000002</v>
      </c>
      <c r="K154" s="108">
        <v>1.0016</v>
      </c>
      <c r="L154" s="18">
        <f t="shared" ref="L154:L156" si="103">ROUND(M154*12,2)</f>
        <v>1862952.48</v>
      </c>
      <c r="M154" s="37">
        <f>ROUND(G154*J154/12,2)</f>
        <v>155246.04</v>
      </c>
    </row>
    <row r="155" spans="1:13" x14ac:dyDescent="0.25">
      <c r="A155" s="81">
        <f>A154+1</f>
        <v>108</v>
      </c>
      <c r="B155" s="10" t="s">
        <v>155</v>
      </c>
      <c r="C155" s="14">
        <v>193</v>
      </c>
      <c r="D155" s="16" t="s">
        <v>10</v>
      </c>
      <c r="E155" s="26">
        <v>1533700</v>
      </c>
      <c r="F155" s="92">
        <v>1.4972000000000001</v>
      </c>
      <c r="G155" s="18">
        <f t="shared" si="101"/>
        <v>2296256</v>
      </c>
      <c r="H155" s="22" t="s">
        <v>130</v>
      </c>
      <c r="I155" s="46">
        <f t="shared" si="102"/>
        <v>1865708.04</v>
      </c>
      <c r="J155" s="108">
        <v>0.8125</v>
      </c>
      <c r="K155" s="108">
        <v>1.0031000000000001</v>
      </c>
      <c r="L155" s="18">
        <f t="shared" si="103"/>
        <v>1865708.04</v>
      </c>
      <c r="M155" s="37">
        <f>ROUND(G155*J155/12,2)</f>
        <v>155475.67000000001</v>
      </c>
    </row>
    <row r="156" spans="1:13" x14ac:dyDescent="0.25">
      <c r="A156" s="81">
        <f t="shared" ref="A156" si="104">A155+1</f>
        <v>109</v>
      </c>
      <c r="B156" s="10" t="s">
        <v>87</v>
      </c>
      <c r="C156" s="14">
        <v>176</v>
      </c>
      <c r="D156" s="16" t="s">
        <v>10</v>
      </c>
      <c r="E156" s="26">
        <v>1533700</v>
      </c>
      <c r="F156" s="92">
        <v>1.4972000000000001</v>
      </c>
      <c r="G156" s="18">
        <f t="shared" ref="G156" si="105">ROUND(E156*F156,0)</f>
        <v>2296256</v>
      </c>
      <c r="H156" s="22" t="s">
        <v>130</v>
      </c>
      <c r="I156" s="46">
        <f t="shared" si="102"/>
        <v>1862493.24</v>
      </c>
      <c r="J156" s="108">
        <v>0.81110000000000004</v>
      </c>
      <c r="K156" s="108">
        <v>1.0014000000000001</v>
      </c>
      <c r="L156" s="18">
        <f t="shared" si="103"/>
        <v>1862493.24</v>
      </c>
      <c r="M156" s="37">
        <f>ROUND(G156*J156/12,2)</f>
        <v>155207.76999999999</v>
      </c>
    </row>
    <row r="157" spans="1:13" x14ac:dyDescent="0.25">
      <c r="A157" s="81">
        <f>A156+1</f>
        <v>110</v>
      </c>
      <c r="B157" s="10" t="s">
        <v>89</v>
      </c>
      <c r="C157" s="7">
        <v>797</v>
      </c>
      <c r="D157" s="16" t="s">
        <v>10</v>
      </c>
      <c r="E157" s="26">
        <v>1533700</v>
      </c>
      <c r="F157" s="92">
        <v>1.4972000000000001</v>
      </c>
      <c r="G157" s="18">
        <f>ROUND(E157*F157,0)</f>
        <v>2296256</v>
      </c>
      <c r="H157" s="22" t="s">
        <v>130</v>
      </c>
      <c r="I157" s="46">
        <f>L157</f>
        <v>1895788.92</v>
      </c>
      <c r="J157" s="108">
        <v>0.8256</v>
      </c>
      <c r="K157" s="108">
        <v>1.0192000000000001</v>
      </c>
      <c r="L157" s="18">
        <f>ROUND(M157*12,2)</f>
        <v>1895788.92</v>
      </c>
      <c r="M157" s="37">
        <f>ROUND(G157*J157/12,2)</f>
        <v>157982.41</v>
      </c>
    </row>
    <row r="158" spans="1:13" ht="15.75" customHeight="1" x14ac:dyDescent="0.25">
      <c r="A158" s="115" t="s">
        <v>115</v>
      </c>
      <c r="B158" s="116"/>
      <c r="C158" s="16">
        <f>SUM(C160:C168)</f>
        <v>1447</v>
      </c>
      <c r="D158" s="25"/>
      <c r="E158" s="32"/>
      <c r="F158" s="93"/>
      <c r="G158" s="28">
        <f>SUM(G160:G168)</f>
        <v>23231264</v>
      </c>
      <c r="H158" s="22"/>
      <c r="I158" s="47">
        <f>SUM(I160:I168)</f>
        <v>16270886.880000001</v>
      </c>
      <c r="J158" s="109"/>
      <c r="K158" s="109"/>
      <c r="L158" s="28">
        <f>SUM(L160:L168)</f>
        <v>16270886.880000001</v>
      </c>
      <c r="M158" s="44">
        <f>SUM(M160:M168)</f>
        <v>1355907.24</v>
      </c>
    </row>
    <row r="159" spans="1:13" ht="15.75" customHeight="1" x14ac:dyDescent="0.25">
      <c r="A159" s="112" t="s">
        <v>3</v>
      </c>
      <c r="B159" s="113"/>
      <c r="C159" s="113"/>
      <c r="D159" s="114"/>
      <c r="E159" s="10"/>
      <c r="F159" s="92"/>
      <c r="G159" s="18"/>
      <c r="H159" s="22"/>
      <c r="I159" s="46"/>
      <c r="J159" s="108"/>
      <c r="K159" s="108"/>
      <c r="L159" s="18"/>
      <c r="M159" s="37"/>
    </row>
    <row r="160" spans="1:13" x14ac:dyDescent="0.25">
      <c r="A160" s="81">
        <f>A157+1</f>
        <v>111</v>
      </c>
      <c r="B160" s="10" t="s">
        <v>123</v>
      </c>
      <c r="C160" s="7">
        <v>63</v>
      </c>
      <c r="D160" s="16" t="s">
        <v>10</v>
      </c>
      <c r="E160" s="26">
        <v>1533700</v>
      </c>
      <c r="F160" s="92">
        <v>1.8934</v>
      </c>
      <c r="G160" s="18">
        <f>ROUND(E160*F160,0)</f>
        <v>2903908</v>
      </c>
      <c r="H160" s="22" t="s">
        <v>130</v>
      </c>
      <c r="I160" s="46">
        <f t="shared" ref="I160" si="106">L160</f>
        <v>1453405.92</v>
      </c>
      <c r="J160" s="108">
        <v>0.50049999999999994</v>
      </c>
      <c r="K160" s="108">
        <v>1.0008999999999999</v>
      </c>
      <c r="L160" s="18">
        <f t="shared" ref="L160" si="107">ROUND(M160*12,2)</f>
        <v>1453405.92</v>
      </c>
      <c r="M160" s="37">
        <f>ROUND(G160*J160/12,2)</f>
        <v>121117.16</v>
      </c>
    </row>
    <row r="161" spans="1:13" ht="15.75" customHeight="1" x14ac:dyDescent="0.25">
      <c r="A161" s="112" t="s">
        <v>168</v>
      </c>
      <c r="B161" s="113"/>
      <c r="C161" s="113"/>
      <c r="D161" s="114"/>
      <c r="E161" s="31"/>
      <c r="F161" s="92"/>
      <c r="G161" s="18"/>
      <c r="H161" s="22"/>
      <c r="I161" s="46"/>
      <c r="J161" s="108"/>
      <c r="K161" s="108"/>
      <c r="L161" s="18"/>
      <c r="M161" s="37"/>
    </row>
    <row r="162" spans="1:13" x14ac:dyDescent="0.25">
      <c r="A162" s="81">
        <f>A160+1</f>
        <v>112</v>
      </c>
      <c r="B162" s="10" t="s">
        <v>120</v>
      </c>
      <c r="C162" s="7">
        <v>199</v>
      </c>
      <c r="D162" s="16" t="s">
        <v>10</v>
      </c>
      <c r="E162" s="26">
        <v>1533700</v>
      </c>
      <c r="F162" s="92">
        <v>1.8934</v>
      </c>
      <c r="G162" s="18">
        <f t="shared" ref="G162:G166" si="108">ROUND(E162*F162,0)</f>
        <v>2903908</v>
      </c>
      <c r="H162" s="22" t="s">
        <v>130</v>
      </c>
      <c r="I162" s="46">
        <f t="shared" ref="I162:I168" si="109">L162</f>
        <v>1515549.6</v>
      </c>
      <c r="J162" s="108">
        <v>0.52190000000000003</v>
      </c>
      <c r="K162" s="108">
        <v>1.0037</v>
      </c>
      <c r="L162" s="18">
        <f t="shared" ref="L162:L168" si="110">ROUND(M162*12,2)</f>
        <v>1515549.6</v>
      </c>
      <c r="M162" s="37">
        <f t="shared" ref="M162:M168" si="111">ROUND(G162*J162/12,2)</f>
        <v>126295.8</v>
      </c>
    </row>
    <row r="163" spans="1:13" x14ac:dyDescent="0.25">
      <c r="A163" s="81">
        <f>A162+1</f>
        <v>113</v>
      </c>
      <c r="B163" s="10" t="s">
        <v>158</v>
      </c>
      <c r="C163" s="7">
        <v>271</v>
      </c>
      <c r="D163" s="16" t="s">
        <v>10</v>
      </c>
      <c r="E163" s="26">
        <v>1533700</v>
      </c>
      <c r="F163" s="92">
        <v>1.8934</v>
      </c>
      <c r="G163" s="18">
        <f t="shared" si="108"/>
        <v>2903908</v>
      </c>
      <c r="H163" s="22" t="s">
        <v>130</v>
      </c>
      <c r="I163" s="46">
        <f t="shared" si="109"/>
        <v>1517001.48</v>
      </c>
      <c r="J163" s="108">
        <v>0.52239999999999998</v>
      </c>
      <c r="K163" s="108">
        <v>1.0045999999999999</v>
      </c>
      <c r="L163" s="18">
        <f t="shared" si="110"/>
        <v>1517001.48</v>
      </c>
      <c r="M163" s="37">
        <f t="shared" si="111"/>
        <v>126416.79</v>
      </c>
    </row>
    <row r="164" spans="1:13" x14ac:dyDescent="0.25">
      <c r="A164" s="81">
        <f t="shared" ref="A164:A168" si="112">A163+1</f>
        <v>114</v>
      </c>
      <c r="B164" s="10" t="s">
        <v>121</v>
      </c>
      <c r="C164" s="7">
        <v>187</v>
      </c>
      <c r="D164" s="16" t="s">
        <v>10</v>
      </c>
      <c r="E164" s="26">
        <v>1533700</v>
      </c>
      <c r="F164" s="92">
        <v>1.8934</v>
      </c>
      <c r="G164" s="18">
        <f t="shared" si="108"/>
        <v>2903908</v>
      </c>
      <c r="H164" s="22" t="s">
        <v>130</v>
      </c>
      <c r="I164" s="46">
        <f t="shared" si="109"/>
        <v>2360006.04</v>
      </c>
      <c r="J164" s="108">
        <v>0.81269999999999998</v>
      </c>
      <c r="K164" s="108">
        <v>1.0033000000000001</v>
      </c>
      <c r="L164" s="18">
        <f t="shared" si="110"/>
        <v>2360006.04</v>
      </c>
      <c r="M164" s="37">
        <f t="shared" si="111"/>
        <v>196667.17</v>
      </c>
    </row>
    <row r="165" spans="1:13" x14ac:dyDescent="0.25">
      <c r="A165" s="81">
        <f t="shared" si="112"/>
        <v>115</v>
      </c>
      <c r="B165" s="10" t="s">
        <v>122</v>
      </c>
      <c r="C165" s="7">
        <v>131</v>
      </c>
      <c r="D165" s="16" t="s">
        <v>10</v>
      </c>
      <c r="E165" s="26">
        <v>1533700</v>
      </c>
      <c r="F165" s="92">
        <v>1.8934</v>
      </c>
      <c r="G165" s="18">
        <f t="shared" si="108"/>
        <v>2903908</v>
      </c>
      <c r="H165" s="22" t="s">
        <v>130</v>
      </c>
      <c r="I165" s="46">
        <f t="shared" si="109"/>
        <v>2355940.56</v>
      </c>
      <c r="J165" s="108">
        <v>0.81130000000000002</v>
      </c>
      <c r="K165" s="108">
        <v>1.0016</v>
      </c>
      <c r="L165" s="18">
        <f t="shared" si="110"/>
        <v>2355940.56</v>
      </c>
      <c r="M165" s="37">
        <f t="shared" si="111"/>
        <v>196328.38</v>
      </c>
    </row>
    <row r="166" spans="1:13" x14ac:dyDescent="0.25">
      <c r="A166" s="81">
        <f t="shared" si="112"/>
        <v>116</v>
      </c>
      <c r="B166" s="10" t="s">
        <v>124</v>
      </c>
      <c r="C166" s="7">
        <v>147</v>
      </c>
      <c r="D166" s="16" t="s">
        <v>10</v>
      </c>
      <c r="E166" s="26">
        <v>1533700</v>
      </c>
      <c r="F166" s="92">
        <v>1.8934</v>
      </c>
      <c r="G166" s="18">
        <f t="shared" si="108"/>
        <v>2903908</v>
      </c>
      <c r="H166" s="22" t="s">
        <v>130</v>
      </c>
      <c r="I166" s="46">
        <f t="shared" si="109"/>
        <v>2353907.88</v>
      </c>
      <c r="J166" s="108">
        <v>0.81059999999999999</v>
      </c>
      <c r="K166" s="108">
        <v>1.0007999999999999</v>
      </c>
      <c r="L166" s="18">
        <f t="shared" si="110"/>
        <v>2353907.88</v>
      </c>
      <c r="M166" s="37">
        <f t="shared" si="111"/>
        <v>196158.99</v>
      </c>
    </row>
    <row r="167" spans="1:13" x14ac:dyDescent="0.25">
      <c r="A167" s="81">
        <f t="shared" si="112"/>
        <v>117</v>
      </c>
      <c r="B167" s="10" t="s">
        <v>126</v>
      </c>
      <c r="C167" s="7">
        <v>306</v>
      </c>
      <c r="D167" s="16" t="s">
        <v>10</v>
      </c>
      <c r="E167" s="26">
        <v>1533700</v>
      </c>
      <c r="F167" s="92">
        <v>1.8934</v>
      </c>
      <c r="G167" s="18">
        <f t="shared" ref="G167" si="113">ROUND(E167*F167,0)</f>
        <v>2903908</v>
      </c>
      <c r="H167" s="22" t="s">
        <v>130</v>
      </c>
      <c r="I167" s="46">
        <f t="shared" si="109"/>
        <v>2359715.64</v>
      </c>
      <c r="J167" s="108">
        <v>0.81259999999999999</v>
      </c>
      <c r="K167" s="108">
        <v>1.0032000000000001</v>
      </c>
      <c r="L167" s="18">
        <f t="shared" si="110"/>
        <v>2359715.64</v>
      </c>
      <c r="M167" s="37">
        <f t="shared" si="111"/>
        <v>196642.97</v>
      </c>
    </row>
    <row r="168" spans="1:13" x14ac:dyDescent="0.25">
      <c r="A168" s="81">
        <f t="shared" si="112"/>
        <v>118</v>
      </c>
      <c r="B168" s="10" t="s">
        <v>125</v>
      </c>
      <c r="C168" s="7">
        <v>143</v>
      </c>
      <c r="D168" s="16" t="s">
        <v>10</v>
      </c>
      <c r="E168" s="26">
        <v>1533700</v>
      </c>
      <c r="F168" s="92">
        <v>1.8934</v>
      </c>
      <c r="G168" s="18">
        <f>ROUND(E168*F168,0)</f>
        <v>2903908</v>
      </c>
      <c r="H168" s="22" t="s">
        <v>130</v>
      </c>
      <c r="I168" s="46">
        <f t="shared" si="109"/>
        <v>2355359.7599999998</v>
      </c>
      <c r="J168" s="108">
        <v>0.81110000000000004</v>
      </c>
      <c r="K168" s="108">
        <v>1.0013000000000001</v>
      </c>
      <c r="L168" s="18">
        <f t="shared" si="110"/>
        <v>2355359.7599999998</v>
      </c>
      <c r="M168" s="37">
        <f t="shared" si="111"/>
        <v>196279.98</v>
      </c>
    </row>
    <row r="169" spans="1:13" ht="31.5" customHeight="1" x14ac:dyDescent="0.25">
      <c r="A169" s="115" t="s">
        <v>116</v>
      </c>
      <c r="B169" s="116"/>
      <c r="C169" s="16">
        <f>SUM(C171:C176)</f>
        <v>1628</v>
      </c>
      <c r="D169" s="25"/>
      <c r="E169" s="35"/>
      <c r="F169" s="93"/>
      <c r="G169" s="28">
        <f>SUM(G171:G176)</f>
        <v>11481280</v>
      </c>
      <c r="H169" s="22"/>
      <c r="I169" s="47">
        <f>SUM(I171:I176)</f>
        <v>8154234.7199999988</v>
      </c>
      <c r="J169" s="109"/>
      <c r="K169" s="109"/>
      <c r="L169" s="28">
        <f>SUM(L171:L176)</f>
        <v>8154234.7199999988</v>
      </c>
      <c r="M169" s="44">
        <f>SUM(M171:M176)</f>
        <v>679519.56</v>
      </c>
    </row>
    <row r="170" spans="1:13" ht="18.75" customHeight="1" x14ac:dyDescent="0.25">
      <c r="A170" s="112" t="s">
        <v>3</v>
      </c>
      <c r="B170" s="113"/>
      <c r="C170" s="113"/>
      <c r="D170" s="114"/>
      <c r="E170" s="35"/>
      <c r="F170" s="93"/>
      <c r="G170" s="28"/>
      <c r="H170" s="22"/>
      <c r="I170" s="47"/>
      <c r="J170" s="109"/>
      <c r="K170" s="109"/>
      <c r="L170" s="28"/>
      <c r="M170" s="44"/>
    </row>
    <row r="171" spans="1:13" x14ac:dyDescent="0.25">
      <c r="A171" s="81">
        <f>A168+1</f>
        <v>119</v>
      </c>
      <c r="B171" s="11" t="s">
        <v>139</v>
      </c>
      <c r="C171" s="7">
        <v>89</v>
      </c>
      <c r="D171" s="3" t="s">
        <v>10</v>
      </c>
      <c r="E171" s="27">
        <v>1533700</v>
      </c>
      <c r="F171" s="92">
        <v>1.4972000000000001</v>
      </c>
      <c r="G171" s="18">
        <f>ROUND(E171*F171,0)</f>
        <v>2296256</v>
      </c>
      <c r="H171" s="22" t="s">
        <v>130</v>
      </c>
      <c r="I171" s="46">
        <f t="shared" ref="I171" si="114">L171</f>
        <v>1149505.8</v>
      </c>
      <c r="J171" s="108">
        <v>0.50060000000000004</v>
      </c>
      <c r="K171" s="108">
        <v>1.0012000000000001</v>
      </c>
      <c r="L171" s="18">
        <f t="shared" ref="L171" si="115">ROUND(M171*12,2)</f>
        <v>1149505.8</v>
      </c>
      <c r="M171" s="37">
        <f>ROUND(G171*J171/12,2)</f>
        <v>95792.15</v>
      </c>
    </row>
    <row r="172" spans="1:13" ht="15.75" customHeight="1" x14ac:dyDescent="0.25">
      <c r="A172" s="112" t="s">
        <v>168</v>
      </c>
      <c r="B172" s="113"/>
      <c r="C172" s="113"/>
      <c r="D172" s="114"/>
      <c r="E172" s="35"/>
      <c r="F172" s="93"/>
      <c r="G172" s="18"/>
      <c r="H172" s="22"/>
      <c r="I172" s="47"/>
      <c r="J172" s="109"/>
      <c r="K172" s="109"/>
      <c r="L172" s="28"/>
      <c r="M172" s="44"/>
    </row>
    <row r="173" spans="1:13" x14ac:dyDescent="0.25">
      <c r="A173" s="85">
        <f>A171+1</f>
        <v>120</v>
      </c>
      <c r="B173" s="10" t="s">
        <v>31</v>
      </c>
      <c r="C173" s="7">
        <v>172</v>
      </c>
      <c r="D173" s="17" t="s">
        <v>10</v>
      </c>
      <c r="E173" s="26">
        <v>1533700</v>
      </c>
      <c r="F173" s="92">
        <v>1.4972000000000001</v>
      </c>
      <c r="G173" s="18">
        <f>ROUND(E173*F173,0)</f>
        <v>2296256</v>
      </c>
      <c r="H173" s="22" t="s">
        <v>130</v>
      </c>
      <c r="I173" s="46">
        <f t="shared" ref="I173:I176" si="116">L173</f>
        <v>1865019.12</v>
      </c>
      <c r="J173" s="108">
        <v>0.81220000000000003</v>
      </c>
      <c r="K173" s="108">
        <v>1.0026999999999999</v>
      </c>
      <c r="L173" s="18">
        <f t="shared" ref="L173:L176" si="117">ROUND(M173*12,2)</f>
        <v>1865019.12</v>
      </c>
      <c r="M173" s="37">
        <f>ROUND(G173*J173/12,2)</f>
        <v>155418.26</v>
      </c>
    </row>
    <row r="174" spans="1:13" x14ac:dyDescent="0.25">
      <c r="A174" s="81">
        <f>A173+1</f>
        <v>121</v>
      </c>
      <c r="B174" s="11" t="s">
        <v>33</v>
      </c>
      <c r="C174" s="7">
        <v>200</v>
      </c>
      <c r="D174" s="3" t="s">
        <v>10</v>
      </c>
      <c r="E174" s="27">
        <v>1533700</v>
      </c>
      <c r="F174" s="92">
        <v>1.4972000000000001</v>
      </c>
      <c r="G174" s="18">
        <f>ROUND(E174*F174,0)</f>
        <v>2296256</v>
      </c>
      <c r="H174" s="23" t="s">
        <v>130</v>
      </c>
      <c r="I174" s="48">
        <f t="shared" si="116"/>
        <v>2070304.44</v>
      </c>
      <c r="J174" s="110">
        <v>0.90159999999999996</v>
      </c>
      <c r="K174" s="110">
        <v>1.0018</v>
      </c>
      <c r="L174" s="19">
        <f t="shared" si="117"/>
        <v>2070304.44</v>
      </c>
      <c r="M174" s="38">
        <f>ROUND(G174*J174/12,2)</f>
        <v>172525.37</v>
      </c>
    </row>
    <row r="175" spans="1:13" x14ac:dyDescent="0.25">
      <c r="A175" s="81">
        <f t="shared" ref="A175:A176" si="118">A174+1</f>
        <v>122</v>
      </c>
      <c r="B175" s="11" t="s">
        <v>34</v>
      </c>
      <c r="C175" s="7">
        <v>388</v>
      </c>
      <c r="D175" s="3" t="s">
        <v>10</v>
      </c>
      <c r="E175" s="27">
        <v>1533700</v>
      </c>
      <c r="F175" s="92">
        <v>1.4972000000000001</v>
      </c>
      <c r="G175" s="18">
        <f t="shared" ref="G175" si="119">ROUND(E175*F175,0)</f>
        <v>2296256</v>
      </c>
      <c r="H175" s="22" t="s">
        <v>130</v>
      </c>
      <c r="I175" s="46">
        <f t="shared" si="116"/>
        <v>964427.52</v>
      </c>
      <c r="J175" s="108">
        <v>0.42</v>
      </c>
      <c r="K175" s="108">
        <v>1</v>
      </c>
      <c r="L175" s="18">
        <f t="shared" si="117"/>
        <v>964427.52</v>
      </c>
      <c r="M175" s="37">
        <f>ROUND(G175*J175/12,2)</f>
        <v>80368.960000000006</v>
      </c>
    </row>
    <row r="176" spans="1:13" ht="18.75" customHeight="1" x14ac:dyDescent="0.25">
      <c r="A176" s="81">
        <f t="shared" si="118"/>
        <v>123</v>
      </c>
      <c r="B176" s="11" t="s">
        <v>32</v>
      </c>
      <c r="C176" s="7">
        <v>779</v>
      </c>
      <c r="D176" s="3" t="s">
        <v>10</v>
      </c>
      <c r="E176" s="27">
        <v>1533700</v>
      </c>
      <c r="F176" s="97">
        <v>1.4972000000000001</v>
      </c>
      <c r="G176" s="18">
        <f>ROUND(E176*F176,0)</f>
        <v>2296256</v>
      </c>
      <c r="H176" s="23" t="s">
        <v>130</v>
      </c>
      <c r="I176" s="48">
        <f t="shared" si="116"/>
        <v>2104977.84</v>
      </c>
      <c r="J176" s="110">
        <v>0.91669999999999996</v>
      </c>
      <c r="K176" s="110">
        <v>1.0185999999999999</v>
      </c>
      <c r="L176" s="19">
        <f t="shared" si="117"/>
        <v>2104977.84</v>
      </c>
      <c r="M176" s="38">
        <f>ROUND(G176*J176/12,2)</f>
        <v>175414.82</v>
      </c>
    </row>
    <row r="177" spans="1:13" ht="23.25" customHeight="1" x14ac:dyDescent="0.25">
      <c r="A177" s="115" t="s">
        <v>117</v>
      </c>
      <c r="B177" s="116"/>
      <c r="C177" s="16">
        <f>SUM(C179:C184)</f>
        <v>2209</v>
      </c>
      <c r="D177" s="25"/>
      <c r="E177" s="32"/>
      <c r="F177" s="93"/>
      <c r="G177" s="28">
        <f t="shared" ref="G177" si="120">SUM(G179:G184)</f>
        <v>13777536</v>
      </c>
      <c r="H177" s="22"/>
      <c r="I177" s="47">
        <f t="shared" ref="I177" si="121">SUM(I179:I184)</f>
        <v>10323737.279999999</v>
      </c>
      <c r="J177" s="109"/>
      <c r="K177" s="109"/>
      <c r="L177" s="28">
        <f t="shared" ref="L177:M177" si="122">SUM(L179:L184)</f>
        <v>10323737.279999999</v>
      </c>
      <c r="M177" s="44">
        <f t="shared" si="122"/>
        <v>860311.44</v>
      </c>
    </row>
    <row r="178" spans="1:13" ht="15.75" customHeight="1" x14ac:dyDescent="0.25">
      <c r="A178" s="112" t="s">
        <v>168</v>
      </c>
      <c r="B178" s="113"/>
      <c r="C178" s="113"/>
      <c r="D178" s="114"/>
      <c r="E178" s="10"/>
      <c r="F178" s="92"/>
      <c r="G178" s="18"/>
      <c r="H178" s="22"/>
      <c r="I178" s="46"/>
      <c r="J178" s="108"/>
      <c r="K178" s="108"/>
      <c r="L178" s="18"/>
      <c r="M178" s="37"/>
    </row>
    <row r="179" spans="1:13" x14ac:dyDescent="0.25">
      <c r="A179" s="81">
        <f>A176+1</f>
        <v>124</v>
      </c>
      <c r="B179" s="12" t="s">
        <v>54</v>
      </c>
      <c r="C179" s="15">
        <v>202</v>
      </c>
      <c r="D179" s="3" t="s">
        <v>10</v>
      </c>
      <c r="E179" s="27">
        <v>1533700</v>
      </c>
      <c r="F179" s="97">
        <v>1.4972000000000001</v>
      </c>
      <c r="G179" s="18">
        <f t="shared" ref="G179:G183" si="123">ROUND(E179*F179,0)</f>
        <v>2296256</v>
      </c>
      <c r="H179" s="22" t="s">
        <v>130</v>
      </c>
      <c r="I179" s="46">
        <f t="shared" ref="I179:I184" si="124">L179</f>
        <v>1865019.12</v>
      </c>
      <c r="J179" s="108">
        <v>0.81220000000000003</v>
      </c>
      <c r="K179" s="108">
        <v>1.0026999999999999</v>
      </c>
      <c r="L179" s="18">
        <f t="shared" ref="L179:L184" si="125">ROUND(M179*12,2)</f>
        <v>1865019.12</v>
      </c>
      <c r="M179" s="37">
        <f t="shared" ref="M179:M184" si="126">ROUND(G179*J179/12,2)</f>
        <v>155418.26</v>
      </c>
    </row>
    <row r="180" spans="1:13" x14ac:dyDescent="0.25">
      <c r="A180" s="81">
        <f>A179+1</f>
        <v>125</v>
      </c>
      <c r="B180" s="12" t="s">
        <v>55</v>
      </c>
      <c r="C180" s="15">
        <v>143</v>
      </c>
      <c r="D180" s="3" t="s">
        <v>10</v>
      </c>
      <c r="E180" s="27">
        <v>1533700</v>
      </c>
      <c r="F180" s="97">
        <v>1.4972000000000001</v>
      </c>
      <c r="G180" s="18">
        <f t="shared" si="123"/>
        <v>2296256</v>
      </c>
      <c r="H180" s="22" t="s">
        <v>130</v>
      </c>
      <c r="I180" s="46">
        <f t="shared" si="124"/>
        <v>964427.52</v>
      </c>
      <c r="J180" s="108">
        <v>0.42</v>
      </c>
      <c r="K180" s="108">
        <v>1</v>
      </c>
      <c r="L180" s="18">
        <f t="shared" si="125"/>
        <v>964427.52</v>
      </c>
      <c r="M180" s="37">
        <f t="shared" si="126"/>
        <v>80368.960000000006</v>
      </c>
    </row>
    <row r="181" spans="1:13" x14ac:dyDescent="0.25">
      <c r="A181" s="81">
        <f t="shared" ref="A181:A184" si="127">A180+1</f>
        <v>126</v>
      </c>
      <c r="B181" s="12" t="s">
        <v>56</v>
      </c>
      <c r="C181" s="7">
        <v>380</v>
      </c>
      <c r="D181" s="3" t="s">
        <v>10</v>
      </c>
      <c r="E181" s="27">
        <v>1533700</v>
      </c>
      <c r="F181" s="97">
        <v>1.4972000000000001</v>
      </c>
      <c r="G181" s="18">
        <f t="shared" si="123"/>
        <v>2296256</v>
      </c>
      <c r="H181" s="22" t="s">
        <v>130</v>
      </c>
      <c r="I181" s="46">
        <f t="shared" si="124"/>
        <v>1870989.36</v>
      </c>
      <c r="J181" s="108">
        <v>0.81479999999999997</v>
      </c>
      <c r="K181" s="108">
        <v>1.0059</v>
      </c>
      <c r="L181" s="18">
        <f t="shared" si="125"/>
        <v>1870989.36</v>
      </c>
      <c r="M181" s="37">
        <f t="shared" si="126"/>
        <v>155915.78</v>
      </c>
    </row>
    <row r="182" spans="1:13" x14ac:dyDescent="0.25">
      <c r="A182" s="81">
        <f t="shared" si="127"/>
        <v>127</v>
      </c>
      <c r="B182" s="10" t="s">
        <v>127</v>
      </c>
      <c r="C182" s="7">
        <v>409</v>
      </c>
      <c r="D182" s="3" t="s">
        <v>10</v>
      </c>
      <c r="E182" s="27">
        <v>1533700</v>
      </c>
      <c r="F182" s="97">
        <v>1.4972000000000001</v>
      </c>
      <c r="G182" s="18">
        <f t="shared" si="123"/>
        <v>2296256</v>
      </c>
      <c r="H182" s="22" t="s">
        <v>130</v>
      </c>
      <c r="I182" s="46">
        <f t="shared" si="124"/>
        <v>1874663.4</v>
      </c>
      <c r="J182" s="108">
        <v>0.81640000000000001</v>
      </c>
      <c r="K182" s="108">
        <v>1.0079</v>
      </c>
      <c r="L182" s="18">
        <f t="shared" si="125"/>
        <v>1874663.4</v>
      </c>
      <c r="M182" s="37">
        <f t="shared" si="126"/>
        <v>156221.95000000001</v>
      </c>
    </row>
    <row r="183" spans="1:13" x14ac:dyDescent="0.25">
      <c r="A183" s="81">
        <f t="shared" si="127"/>
        <v>128</v>
      </c>
      <c r="B183" s="10" t="s">
        <v>57</v>
      </c>
      <c r="C183" s="7">
        <v>394</v>
      </c>
      <c r="D183" s="3" t="s">
        <v>10</v>
      </c>
      <c r="E183" s="27">
        <v>1533700</v>
      </c>
      <c r="F183" s="97">
        <v>1.4972000000000001</v>
      </c>
      <c r="G183" s="18">
        <f t="shared" si="123"/>
        <v>2296256</v>
      </c>
      <c r="H183" s="22" t="s">
        <v>130</v>
      </c>
      <c r="I183" s="46">
        <f t="shared" si="124"/>
        <v>1859967.36</v>
      </c>
      <c r="J183" s="108">
        <v>0.81</v>
      </c>
      <c r="K183" s="108">
        <v>1</v>
      </c>
      <c r="L183" s="18">
        <f t="shared" si="125"/>
        <v>1859967.36</v>
      </c>
      <c r="M183" s="37">
        <f t="shared" si="126"/>
        <v>154997.28</v>
      </c>
    </row>
    <row r="184" spans="1:13" ht="16.5" thickBot="1" x14ac:dyDescent="0.3">
      <c r="A184" s="81">
        <f t="shared" si="127"/>
        <v>129</v>
      </c>
      <c r="B184" s="49" t="s">
        <v>58</v>
      </c>
      <c r="C184" s="87">
        <v>681</v>
      </c>
      <c r="D184" s="88" t="s">
        <v>10</v>
      </c>
      <c r="E184" s="71">
        <v>1533700</v>
      </c>
      <c r="F184" s="98">
        <v>1.4972000000000001</v>
      </c>
      <c r="G184" s="52">
        <f>ROUND(E184*F184,0)</f>
        <v>2296256</v>
      </c>
      <c r="H184" s="50" t="s">
        <v>130</v>
      </c>
      <c r="I184" s="51">
        <f t="shared" si="124"/>
        <v>1888670.52</v>
      </c>
      <c r="J184" s="111">
        <v>0.82250000000000001</v>
      </c>
      <c r="K184" s="111">
        <v>1.0154000000000001</v>
      </c>
      <c r="L184" s="52">
        <f t="shared" si="125"/>
        <v>1888670.52</v>
      </c>
      <c r="M184" s="53">
        <f t="shared" si="126"/>
        <v>157389.21</v>
      </c>
    </row>
    <row r="185" spans="1:13" ht="16.5" customHeight="1" thickBot="1" x14ac:dyDescent="0.3">
      <c r="A185" s="142" t="s">
        <v>134</v>
      </c>
      <c r="B185" s="143"/>
      <c r="C185" s="54">
        <f>C13+C24+C47+C59+C72+C85+C95+C105+C110+C118+C134+C146+C158+C169+C177</f>
        <v>28593</v>
      </c>
      <c r="D185" s="40"/>
      <c r="E185" s="55"/>
      <c r="F185" s="56"/>
      <c r="G185" s="59">
        <f>G13+G24+G47+G59+G72+G85+G95+G105+G110+G118+G134+G146+G158+G169+G177</f>
        <v>324252575</v>
      </c>
      <c r="H185" s="57"/>
      <c r="I185" s="58">
        <f>I13+I24+I47+I59+I72+I85+I95+I105+I110+I118+I134+I146+I158+I169+I177</f>
        <v>221459334.95999995</v>
      </c>
      <c r="J185" s="59"/>
      <c r="K185" s="59"/>
      <c r="L185" s="59">
        <f>L13+L24+L47+L59+L72+L85+L95+L105+L110+L118+L134+L146+L158+L169+L177</f>
        <v>221459334.95999995</v>
      </c>
      <c r="M185" s="60">
        <f>M13+M24+M47+M59+M72+M85+M95+M105+M110+M118+M134+M146+M158+M169+M177</f>
        <v>18454944.579999998</v>
      </c>
    </row>
    <row r="186" spans="1:13" ht="18.75" x14ac:dyDescent="0.25">
      <c r="C186" s="144" t="s">
        <v>133</v>
      </c>
      <c r="D186" s="144"/>
      <c r="E186" s="144"/>
      <c r="F186" s="144"/>
      <c r="G186" s="144"/>
      <c r="H186" s="144"/>
    </row>
    <row r="187" spans="1:13" ht="18.75" x14ac:dyDescent="0.25">
      <c r="C187" s="89" t="s">
        <v>132</v>
      </c>
      <c r="D187" s="62"/>
      <c r="E187" s="62"/>
      <c r="F187" s="62"/>
      <c r="G187" s="76"/>
      <c r="H187" s="72">
        <v>0.8</v>
      </c>
      <c r="M187" s="102"/>
    </row>
    <row r="188" spans="1:13" ht="39.75" customHeight="1" x14ac:dyDescent="0.25">
      <c r="C188" s="145" t="s">
        <v>148</v>
      </c>
      <c r="D188" s="145"/>
      <c r="E188" s="145"/>
      <c r="F188" s="145"/>
      <c r="G188" s="145"/>
      <c r="H188" s="72">
        <v>0.2</v>
      </c>
    </row>
    <row r="189" spans="1:13" ht="27" customHeight="1" x14ac:dyDescent="0.25">
      <c r="C189" s="141" t="s">
        <v>143</v>
      </c>
      <c r="D189" s="141"/>
      <c r="E189" s="141"/>
      <c r="F189" s="141"/>
      <c r="G189" s="141"/>
      <c r="H189" s="141"/>
      <c r="I189" s="141"/>
    </row>
    <row r="190" spans="1:13" x14ac:dyDescent="0.25">
      <c r="G190" s="99"/>
      <c r="I190" s="104"/>
    </row>
    <row r="191" spans="1:13" x14ac:dyDescent="0.25">
      <c r="G191" s="99"/>
    </row>
  </sheetData>
  <mergeCells count="62">
    <mergeCell ref="A25:D25"/>
    <mergeCell ref="A60:D60"/>
    <mergeCell ref="I8:I11"/>
    <mergeCell ref="A73:D73"/>
    <mergeCell ref="A77:D77"/>
    <mergeCell ref="G8:G11"/>
    <mergeCell ref="A47:B47"/>
    <mergeCell ref="A13:B13"/>
    <mergeCell ref="A14:D14"/>
    <mergeCell ref="A19:D19"/>
    <mergeCell ref="A24:B24"/>
    <mergeCell ref="A33:D33"/>
    <mergeCell ref="C189:I189"/>
    <mergeCell ref="A185:B185"/>
    <mergeCell ref="C186:H186"/>
    <mergeCell ref="A161:D161"/>
    <mergeCell ref="A169:B169"/>
    <mergeCell ref="A172:D172"/>
    <mergeCell ref="A177:B177"/>
    <mergeCell ref="A178:D178"/>
    <mergeCell ref="C188:G188"/>
    <mergeCell ref="A170:D170"/>
    <mergeCell ref="D2:G2"/>
    <mergeCell ref="C6:I6"/>
    <mergeCell ref="A8:A11"/>
    <mergeCell ref="B8:B11"/>
    <mergeCell ref="C8:C11"/>
    <mergeCell ref="D8:D11"/>
    <mergeCell ref="E8:E11"/>
    <mergeCell ref="F8:F11"/>
    <mergeCell ref="H8:H11"/>
    <mergeCell ref="J8:M8"/>
    <mergeCell ref="J9:J11"/>
    <mergeCell ref="K9:K11"/>
    <mergeCell ref="L9:M10"/>
    <mergeCell ref="A153:D153"/>
    <mergeCell ref="A110:B110"/>
    <mergeCell ref="A95:B95"/>
    <mergeCell ref="A105:B105"/>
    <mergeCell ref="A119:D119"/>
    <mergeCell ref="A122:D122"/>
    <mergeCell ref="A113:D113"/>
    <mergeCell ref="A118:B118"/>
    <mergeCell ref="A48:D48"/>
    <mergeCell ref="A53:D53"/>
    <mergeCell ref="A59:B59"/>
    <mergeCell ref="A67:D67"/>
    <mergeCell ref="A86:D86"/>
    <mergeCell ref="A158:B158"/>
    <mergeCell ref="A159:D159"/>
    <mergeCell ref="A134:B134"/>
    <mergeCell ref="A72:B72"/>
    <mergeCell ref="A88:D88"/>
    <mergeCell ref="A146:B146"/>
    <mergeCell ref="A137:D137"/>
    <mergeCell ref="A106:D106"/>
    <mergeCell ref="A144:D144"/>
    <mergeCell ref="A96:D96"/>
    <mergeCell ref="A135:D135"/>
    <mergeCell ref="A111:D111"/>
    <mergeCell ref="A85:B85"/>
    <mergeCell ref="A147:D147"/>
  </mergeCells>
  <pageMargins left="0.31496062992125984" right="0.11811023622047245" top="0.35433070866141736" bottom="0.35433070866141736" header="0" footer="0"/>
  <pageSetup paperSize="9" scale="6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повышающим коэф</vt:lpstr>
      <vt:lpstr>'с повышающим коэф'!Заголовки_для_печати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nikulina_ov</dc:creator>
  <cp:lastModifiedBy>Татьяна В. Козлова</cp:lastModifiedBy>
  <cp:lastPrinted>2026-02-04T09:19:39Z</cp:lastPrinted>
  <dcterms:created xsi:type="dcterms:W3CDTF">2019-11-15T09:52:30Z</dcterms:created>
  <dcterms:modified xsi:type="dcterms:W3CDTF">2026-02-04T09:19:44Z</dcterms:modified>
</cp:coreProperties>
</file>